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OPERACION\MdI &amp; PROPUESTAS\2015_BID_CES_Ciudad de Panamá\4_Ejecución\FILTRO AMBIENTAL\"/>
    </mc:Choice>
  </mc:AlternateContent>
  <bookViews>
    <workbookView xWindow="0" yWindow="0" windowWidth="28800" windowHeight="12435" tabRatio="821" activeTab="5"/>
  </bookViews>
  <sheets>
    <sheet name="INTRODUCCIÓN" sheetId="26" r:id="rId1"/>
    <sheet name="S.M.- PASO 1 (requiere input)" sheetId="5" r:id="rId2"/>
    <sheet name="S.M. PASO 2" sheetId="21" r:id="rId3"/>
    <sheet name="S.M. PASO 3" sheetId="32" r:id="rId4"/>
    <sheet name="SDLC_Filtro_CE2" sheetId="37" r:id="rId5"/>
    <sheet name="RESULTADO FINAL" sheetId="10" r:id="rId6"/>
  </sheets>
  <definedNames>
    <definedName name="_xlnm._FilterDatabase" localSheetId="2" hidden="1">'S.M. PASO 2'!$B$15:$N$76</definedName>
    <definedName name="_xlnm.Print_Area" localSheetId="0">INTRODUCCIÓN!$B$2:$C$11</definedName>
    <definedName name="_xlnm.Print_Area" localSheetId="5">'RESULTADO FINAL'!$B$1:$H$68</definedName>
    <definedName name="_xlnm.Print_Area" localSheetId="1">'S.M.- PASO 1 (requiere input)'!$B$1:$K$37</definedName>
    <definedName name="_xlnm.Print_Area" localSheetId="2">'S.M. PASO 2'!$B$1:$Y$76</definedName>
    <definedName name="_xlnm.Print_Area" localSheetId="3">'S.M. PASO 3'!$B$1:$F$68</definedName>
  </definedNames>
  <calcPr calcId="152511"/>
</workbook>
</file>

<file path=xl/calcChain.xml><?xml version="1.0" encoding="utf-8"?>
<calcChain xmlns="http://schemas.openxmlformats.org/spreadsheetml/2006/main">
  <c r="T23" i="37" l="1"/>
  <c r="V23" i="37" s="1"/>
  <c r="R23" i="37"/>
  <c r="R25" i="37"/>
  <c r="W11" i="37" l="1"/>
  <c r="W12" i="37"/>
  <c r="W17" i="37"/>
  <c r="W18" i="37"/>
  <c r="W21" i="37"/>
  <c r="W23" i="37"/>
  <c r="I7" i="5" l="1"/>
  <c r="G27" i="10" l="1"/>
  <c r="G68" i="10" l="1"/>
  <c r="G67" i="10"/>
  <c r="G66" i="10"/>
  <c r="G65" i="10"/>
  <c r="G62" i="10"/>
  <c r="G60" i="10"/>
  <c r="G59" i="10"/>
  <c r="G57" i="10"/>
  <c r="G55" i="10"/>
  <c r="G53" i="10"/>
  <c r="G50" i="10"/>
  <c r="G47" i="10"/>
  <c r="G45" i="10"/>
  <c r="G43" i="10"/>
  <c r="G40" i="10"/>
  <c r="G36" i="10"/>
  <c r="G33" i="10"/>
  <c r="G29" i="10"/>
  <c r="G26" i="10"/>
  <c r="G23" i="10"/>
  <c r="G21" i="10"/>
  <c r="G18" i="10"/>
  <c r="G15" i="10"/>
  <c r="G12" i="10"/>
  <c r="G8" i="10"/>
  <c r="V33" i="37"/>
  <c r="T25" i="37"/>
  <c r="V25" i="37" s="1"/>
  <c r="R21" i="37"/>
  <c r="T21" i="37" s="1"/>
  <c r="V21" i="37" s="1"/>
  <c r="R19" i="37"/>
  <c r="T19" i="37" s="1"/>
  <c r="V19" i="37" s="1"/>
  <c r="R18" i="37"/>
  <c r="T18" i="37" s="1"/>
  <c r="V18" i="37" s="1"/>
  <c r="R17" i="37"/>
  <c r="T17" i="37" s="1"/>
  <c r="V17" i="37" s="1"/>
  <c r="R16" i="37"/>
  <c r="T16" i="37" s="1"/>
  <c r="V16" i="37" s="1"/>
  <c r="R12" i="37"/>
  <c r="T12" i="37" s="1"/>
  <c r="V12" i="37" s="1"/>
  <c r="R11" i="37"/>
  <c r="T11" i="37" s="1"/>
  <c r="V11" i="37" s="1"/>
  <c r="R10" i="37"/>
  <c r="T10" i="37" s="1"/>
  <c r="V10" i="37" s="1"/>
  <c r="R9" i="37"/>
  <c r="T9" i="37" s="1"/>
  <c r="V9" i="37" s="1"/>
  <c r="I32" i="5" l="1"/>
  <c r="N16" i="21" l="1"/>
  <c r="N17" i="21"/>
  <c r="N18" i="21"/>
  <c r="N19" i="21"/>
  <c r="I26" i="5" l="1"/>
  <c r="K11" i="21" s="1"/>
  <c r="N22" i="21"/>
  <c r="N26" i="21"/>
  <c r="N29" i="21"/>
  <c r="N30" i="21"/>
  <c r="N32" i="21"/>
  <c r="N34" i="21"/>
  <c r="N35" i="21"/>
  <c r="N36" i="21"/>
  <c r="N39" i="21"/>
  <c r="N41" i="21"/>
  <c r="N42" i="21"/>
  <c r="N43" i="21"/>
  <c r="N46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69" i="21"/>
  <c r="N70" i="21"/>
  <c r="N71" i="21"/>
  <c r="N72" i="21"/>
  <c r="N73" i="21"/>
  <c r="N74" i="21"/>
  <c r="N75" i="21"/>
  <c r="N76" i="21"/>
  <c r="I8" i="5"/>
  <c r="E11" i="21" s="1"/>
  <c r="I29" i="5"/>
  <c r="L11" i="21" s="1"/>
  <c r="M11" i="21"/>
  <c r="I23" i="5"/>
  <c r="J11" i="21" s="1"/>
  <c r="I20" i="5"/>
  <c r="I11" i="21" s="1"/>
  <c r="I17" i="5"/>
  <c r="H11" i="21" s="1"/>
  <c r="I14" i="5"/>
  <c r="G11" i="21" s="1"/>
  <c r="I11" i="5"/>
  <c r="F11" i="21" s="1"/>
  <c r="I31" i="5"/>
  <c r="M10" i="21" s="1"/>
  <c r="I30" i="5"/>
  <c r="M9" i="21" s="1"/>
  <c r="I28" i="5"/>
  <c r="L10" i="21" s="1"/>
  <c r="I27" i="5"/>
  <c r="L9" i="21" s="1"/>
  <c r="I25" i="5"/>
  <c r="K10" i="21" s="1"/>
  <c r="I24" i="5"/>
  <c r="K9" i="21" s="1"/>
  <c r="I22" i="5"/>
  <c r="J10" i="21" s="1"/>
  <c r="I21" i="5"/>
  <c r="J9" i="21" s="1"/>
  <c r="I19" i="5"/>
  <c r="I10" i="21" s="1"/>
  <c r="I18" i="5"/>
  <c r="I9" i="21" s="1"/>
  <c r="I16" i="5"/>
  <c r="H10" i="21" s="1"/>
  <c r="I15" i="5"/>
  <c r="H9" i="21" s="1"/>
  <c r="I13" i="5"/>
  <c r="G10" i="21" s="1"/>
  <c r="I12" i="5"/>
  <c r="G9" i="21" s="1"/>
  <c r="I10" i="5"/>
  <c r="F10" i="21" s="1"/>
  <c r="I9" i="5"/>
  <c r="F9" i="21" s="1"/>
  <c r="E10" i="21"/>
  <c r="I6" i="5"/>
  <c r="E9" i="21" s="1"/>
  <c r="N48" i="21"/>
  <c r="N45" i="21"/>
  <c r="N37" i="21"/>
  <c r="N25" i="21"/>
  <c r="N24" i="21"/>
  <c r="N23" i="21"/>
  <c r="N44" i="21"/>
  <c r="N49" i="21"/>
  <c r="N31" i="21"/>
  <c r="N47" i="21"/>
  <c r="N20" i="21"/>
  <c r="N40" i="21"/>
  <c r="N21" i="21"/>
  <c r="N38" i="21"/>
  <c r="N50" i="21"/>
  <c r="N27" i="21"/>
  <c r="N28" i="21"/>
  <c r="N33" i="21"/>
  <c r="J12" i="21" l="1"/>
  <c r="J14" i="21" s="1"/>
  <c r="E12" i="21"/>
  <c r="E14" i="21" s="1"/>
  <c r="K12" i="21"/>
  <c r="K14" i="21" s="1"/>
  <c r="I12" i="21"/>
  <c r="I14" i="21" s="1"/>
  <c r="G12" i="21"/>
  <c r="G14" i="21" s="1"/>
  <c r="F12" i="21"/>
  <c r="F14" i="21" s="1"/>
  <c r="H12" i="21"/>
  <c r="H14" i="21" s="1"/>
  <c r="L12" i="21"/>
  <c r="L14" i="21" s="1"/>
  <c r="M12" i="21"/>
  <c r="M14" i="21" s="1"/>
  <c r="N14" i="21" l="1"/>
  <c r="V76" i="21" l="1"/>
  <c r="V75" i="21"/>
  <c r="V71" i="21"/>
  <c r="V67" i="21"/>
  <c r="V63" i="21"/>
  <c r="V59" i="21"/>
  <c r="V55" i="21"/>
  <c r="V51" i="21"/>
  <c r="V47" i="21"/>
  <c r="V43" i="21"/>
  <c r="V39" i="21"/>
  <c r="V35" i="21"/>
  <c r="V31" i="21"/>
  <c r="V27" i="21"/>
  <c r="V24" i="21"/>
  <c r="V25" i="21"/>
  <c r="P76" i="21"/>
  <c r="P68" i="21"/>
  <c r="P60" i="21"/>
  <c r="P61" i="21"/>
  <c r="P52" i="21"/>
  <c r="P53" i="21"/>
  <c r="P45" i="21"/>
  <c r="P37" i="21"/>
  <c r="P29" i="21"/>
  <c r="P23" i="21"/>
  <c r="P16" i="21"/>
  <c r="P59" i="21"/>
  <c r="P46" i="21"/>
  <c r="P30" i="21"/>
  <c r="P40" i="21"/>
  <c r="P17" i="21"/>
  <c r="S73" i="21"/>
  <c r="S69" i="21"/>
  <c r="S65" i="21"/>
  <c r="S61" i="21"/>
  <c r="S57" i="21"/>
  <c r="S53" i="21"/>
  <c r="S49" i="21"/>
  <c r="S45" i="21"/>
  <c r="S41" i="21"/>
  <c r="S37" i="21"/>
  <c r="S33" i="21"/>
  <c r="S29" i="21"/>
  <c r="S17" i="21"/>
  <c r="S20" i="21"/>
  <c r="S21" i="21"/>
  <c r="U71" i="21"/>
  <c r="U63" i="21"/>
  <c r="U66" i="21"/>
  <c r="U55" i="21"/>
  <c r="U68" i="21"/>
  <c r="U50" i="21"/>
  <c r="U42" i="21"/>
  <c r="U34" i="21"/>
  <c r="U26" i="21"/>
  <c r="U22" i="21"/>
  <c r="U18" i="21"/>
  <c r="U52" i="21"/>
  <c r="U39" i="21"/>
  <c r="U17" i="21"/>
  <c r="U33" i="21"/>
  <c r="T75" i="21"/>
  <c r="T71" i="21"/>
  <c r="T67" i="21"/>
  <c r="T63" i="21"/>
  <c r="T59" i="21"/>
  <c r="T55" i="21"/>
  <c r="T51" i="21"/>
  <c r="T47" i="21"/>
  <c r="T43" i="21"/>
  <c r="T39" i="21"/>
  <c r="T35" i="21"/>
  <c r="T31" i="21"/>
  <c r="T27" i="21"/>
  <c r="T25" i="21"/>
  <c r="T24" i="21"/>
  <c r="W76" i="21"/>
  <c r="W68" i="21"/>
  <c r="W60" i="21"/>
  <c r="W61" i="21"/>
  <c r="W52" i="21"/>
  <c r="W53" i="21"/>
  <c r="W43" i="21"/>
  <c r="W35" i="21"/>
  <c r="W27" i="21"/>
  <c r="V73" i="21"/>
  <c r="V69" i="21"/>
  <c r="V65" i="21"/>
  <c r="V61" i="21"/>
  <c r="V57" i="21"/>
  <c r="V53" i="21"/>
  <c r="V49" i="21"/>
  <c r="V45" i="21"/>
  <c r="V41" i="21"/>
  <c r="V37" i="21"/>
  <c r="V33" i="21"/>
  <c r="V29" i="21"/>
  <c r="V17" i="21"/>
  <c r="V20" i="21"/>
  <c r="V21" i="21"/>
  <c r="P72" i="21"/>
  <c r="P64" i="21"/>
  <c r="P69" i="21"/>
  <c r="P56" i="21"/>
  <c r="P67" i="21"/>
  <c r="P49" i="21"/>
  <c r="P41" i="21"/>
  <c r="P33" i="21"/>
  <c r="P25" i="21"/>
  <c r="P21" i="21"/>
  <c r="P71" i="21"/>
  <c r="P50" i="21"/>
  <c r="P38" i="21"/>
  <c r="P19" i="21"/>
  <c r="P32" i="21"/>
  <c r="S75" i="21"/>
  <c r="S71" i="21"/>
  <c r="S67" i="21"/>
  <c r="S63" i="21"/>
  <c r="S59" i="21"/>
  <c r="S55" i="21"/>
  <c r="S51" i="21"/>
  <c r="S47" i="21"/>
  <c r="S43" i="21"/>
  <c r="S39" i="21"/>
  <c r="S35" i="21"/>
  <c r="S31" i="21"/>
  <c r="S27" i="21"/>
  <c r="S24" i="21"/>
  <c r="S25" i="21"/>
  <c r="U75" i="21"/>
  <c r="U67" i="21"/>
  <c r="U74" i="21"/>
  <c r="U59" i="21"/>
  <c r="U51" i="21"/>
  <c r="U58" i="21"/>
  <c r="U46" i="21"/>
  <c r="U38" i="21"/>
  <c r="U30" i="21"/>
  <c r="U24" i="21"/>
  <c r="U20" i="21"/>
  <c r="U64" i="21"/>
  <c r="U47" i="21"/>
  <c r="U31" i="21"/>
  <c r="U41" i="21"/>
  <c r="U19" i="21"/>
  <c r="T73" i="21"/>
  <c r="T69" i="21"/>
  <c r="T65" i="21"/>
  <c r="T61" i="21"/>
  <c r="T57" i="21"/>
  <c r="T53" i="21"/>
  <c r="T49" i="21"/>
  <c r="T45" i="21"/>
  <c r="T41" i="21"/>
  <c r="T37" i="21"/>
  <c r="T33" i="21"/>
  <c r="T29" i="21"/>
  <c r="T17" i="21"/>
  <c r="T21" i="21"/>
  <c r="T20" i="21"/>
  <c r="W72" i="21"/>
  <c r="W64" i="21"/>
  <c r="W69" i="21"/>
  <c r="W56" i="21"/>
  <c r="W63" i="21"/>
  <c r="W47" i="21"/>
  <c r="W39" i="21"/>
  <c r="W31" i="21"/>
  <c r="W24" i="21"/>
  <c r="O23" i="21"/>
  <c r="O22" i="21"/>
  <c r="O26" i="21"/>
  <c r="O30" i="21"/>
  <c r="O34" i="21"/>
  <c r="O38" i="21"/>
  <c r="O42" i="21"/>
  <c r="O46" i="21"/>
  <c r="O50" i="21"/>
  <c r="O54" i="21"/>
  <c r="O58" i="21"/>
  <c r="O62" i="21"/>
  <c r="O66" i="21"/>
  <c r="O70" i="21"/>
  <c r="O74" i="21"/>
  <c r="Q16" i="21"/>
  <c r="Q18" i="21"/>
  <c r="Q19" i="21"/>
  <c r="Q28" i="21"/>
  <c r="Q32" i="21"/>
  <c r="Q36" i="21"/>
  <c r="Q40" i="21"/>
  <c r="Q44" i="21"/>
  <c r="Q48" i="21"/>
  <c r="Q52" i="21"/>
  <c r="Q56" i="21"/>
  <c r="Q60" i="21"/>
  <c r="Q64" i="21"/>
  <c r="Q68" i="21"/>
  <c r="Q72" i="21"/>
  <c r="Q76" i="21"/>
  <c r="R35" i="21"/>
  <c r="R29" i="21"/>
  <c r="R45" i="21"/>
  <c r="R54" i="21"/>
  <c r="R18" i="21"/>
  <c r="R22" i="21"/>
  <c r="R26" i="21"/>
  <c r="R34" i="21"/>
  <c r="R42" i="21"/>
  <c r="R50" i="21"/>
  <c r="R70" i="21"/>
  <c r="R59" i="21"/>
  <c r="R72" i="21"/>
  <c r="R65" i="21"/>
  <c r="R73" i="21"/>
  <c r="W32" i="21"/>
  <c r="W19" i="21"/>
  <c r="W38" i="21"/>
  <c r="W50" i="21"/>
  <c r="W67" i="21"/>
  <c r="W20" i="21"/>
  <c r="O19" i="21"/>
  <c r="O17" i="21"/>
  <c r="O16" i="21"/>
  <c r="O28" i="21"/>
  <c r="O32" i="21"/>
  <c r="O36" i="21"/>
  <c r="O40" i="21"/>
  <c r="O44" i="21"/>
  <c r="O48" i="21"/>
  <c r="O52" i="21"/>
  <c r="O56" i="21"/>
  <c r="O60" i="21"/>
  <c r="O64" i="21"/>
  <c r="O68" i="21"/>
  <c r="O72" i="21"/>
  <c r="O76" i="21"/>
  <c r="Q22" i="21"/>
  <c r="Q23" i="21"/>
  <c r="Q26" i="21"/>
  <c r="Q30" i="21"/>
  <c r="Q34" i="21"/>
  <c r="Q38" i="21"/>
  <c r="Q42" i="21"/>
  <c r="Q46" i="21"/>
  <c r="Q50" i="21"/>
  <c r="Q54" i="21"/>
  <c r="Q58" i="21"/>
  <c r="Q62" i="21"/>
  <c r="Q66" i="21"/>
  <c r="Q70" i="21"/>
  <c r="Q74" i="21"/>
  <c r="R27" i="21"/>
  <c r="R43" i="21"/>
  <c r="R37" i="21"/>
  <c r="R49" i="21"/>
  <c r="R66" i="21"/>
  <c r="R20" i="21"/>
  <c r="R24" i="21"/>
  <c r="R30" i="21"/>
  <c r="R38" i="21"/>
  <c r="R46" i="21"/>
  <c r="R56" i="21"/>
  <c r="R55" i="21"/>
  <c r="R64" i="21"/>
  <c r="R61" i="21"/>
  <c r="R69" i="21"/>
  <c r="W17" i="21"/>
  <c r="W40" i="21"/>
  <c r="W30" i="21"/>
  <c r="W46" i="21"/>
  <c r="W55" i="21"/>
  <c r="W18" i="21"/>
  <c r="W22" i="21"/>
  <c r="O21" i="21"/>
  <c r="O25" i="21"/>
  <c r="O20" i="21"/>
  <c r="O24" i="21"/>
  <c r="O18" i="21"/>
  <c r="O27" i="21"/>
  <c r="O29" i="21"/>
  <c r="O31" i="21"/>
  <c r="O33" i="21"/>
  <c r="O35" i="21"/>
  <c r="O37" i="21"/>
  <c r="O39" i="21"/>
  <c r="O41" i="21"/>
  <c r="O43" i="21"/>
  <c r="O45" i="21"/>
  <c r="O47" i="21"/>
  <c r="O49" i="21"/>
  <c r="O51" i="21"/>
  <c r="O53" i="21"/>
  <c r="O55" i="21"/>
  <c r="O57" i="21"/>
  <c r="O59" i="21"/>
  <c r="O61" i="21"/>
  <c r="O63" i="21"/>
  <c r="O65" i="21"/>
  <c r="O67" i="21"/>
  <c r="O69" i="21"/>
  <c r="O71" i="21"/>
  <c r="O73" i="21"/>
  <c r="O75" i="21"/>
  <c r="Q20" i="21"/>
  <c r="Q24" i="21"/>
  <c r="Q21" i="21"/>
  <c r="Q25" i="21"/>
  <c r="Q17" i="21"/>
  <c r="Q27" i="21"/>
  <c r="Q29" i="21"/>
  <c r="Q31" i="21"/>
  <c r="Q33" i="21"/>
  <c r="Q35" i="21"/>
  <c r="Q37" i="21"/>
  <c r="Q39" i="21"/>
  <c r="Q41" i="21"/>
  <c r="Q43" i="21"/>
  <c r="Q45" i="21"/>
  <c r="Q47" i="21"/>
  <c r="Q49" i="21"/>
  <c r="Q51" i="21"/>
  <c r="Q53" i="21"/>
  <c r="Q55" i="21"/>
  <c r="Q57" i="21"/>
  <c r="Q59" i="21"/>
  <c r="Q61" i="21"/>
  <c r="Q63" i="21"/>
  <c r="Q65" i="21"/>
  <c r="Q67" i="21"/>
  <c r="Q69" i="21"/>
  <c r="Q71" i="21"/>
  <c r="Q73" i="21"/>
  <c r="Q75" i="21"/>
  <c r="R19" i="21"/>
  <c r="R31" i="21"/>
  <c r="R39" i="21"/>
  <c r="R17" i="21"/>
  <c r="R33" i="21"/>
  <c r="R41" i="21"/>
  <c r="R47" i="21"/>
  <c r="R51" i="21"/>
  <c r="R58" i="21"/>
  <c r="R74" i="21"/>
  <c r="R16" i="21"/>
  <c r="R21" i="21"/>
  <c r="R23" i="21"/>
  <c r="R25" i="21"/>
  <c r="R28" i="21"/>
  <c r="R32" i="21"/>
  <c r="R36" i="21"/>
  <c r="R40" i="21"/>
  <c r="R44" i="21"/>
  <c r="R48" i="21"/>
  <c r="R52" i="21"/>
  <c r="R62" i="21"/>
  <c r="R53" i="21"/>
  <c r="R57" i="21"/>
  <c r="R60" i="21"/>
  <c r="R68" i="21"/>
  <c r="R76" i="21"/>
  <c r="R63" i="21"/>
  <c r="R67" i="21"/>
  <c r="R71" i="21"/>
  <c r="R75" i="21"/>
  <c r="W28" i="21"/>
  <c r="W36" i="21"/>
  <c r="W44" i="21"/>
  <c r="W26" i="21"/>
  <c r="W34" i="21"/>
  <c r="W42" i="21"/>
  <c r="W48" i="21"/>
  <c r="W51" i="21"/>
  <c r="W59" i="21"/>
  <c r="W75" i="21"/>
  <c r="W16" i="21"/>
  <c r="W21" i="21"/>
  <c r="W23" i="21"/>
  <c r="W25" i="21"/>
  <c r="W29" i="21"/>
  <c r="W33" i="21"/>
  <c r="W37" i="21"/>
  <c r="W41" i="21"/>
  <c r="W45" i="21"/>
  <c r="W49" i="21"/>
  <c r="W57" i="21"/>
  <c r="W71" i="21"/>
  <c r="W54" i="21"/>
  <c r="W58" i="21"/>
  <c r="W65" i="21"/>
  <c r="W73" i="21"/>
  <c r="W62" i="21"/>
  <c r="W66" i="21"/>
  <c r="W70" i="21"/>
  <c r="W74" i="21"/>
  <c r="T16" i="21"/>
  <c r="T22" i="21"/>
  <c r="T18" i="21"/>
  <c r="T23" i="21"/>
  <c r="T19" i="21"/>
  <c r="T26" i="21"/>
  <c r="T28" i="21"/>
  <c r="T30" i="21"/>
  <c r="T32" i="21"/>
  <c r="T34" i="21"/>
  <c r="T36" i="21"/>
  <c r="T38" i="21"/>
  <c r="T40" i="21"/>
  <c r="T42" i="21"/>
  <c r="T44" i="21"/>
  <c r="T46" i="21"/>
  <c r="T48" i="21"/>
  <c r="T50" i="21"/>
  <c r="T52" i="21"/>
  <c r="T54" i="21"/>
  <c r="T56" i="21"/>
  <c r="T58" i="21"/>
  <c r="T60" i="21"/>
  <c r="T62" i="21"/>
  <c r="T64" i="21"/>
  <c r="T66" i="21"/>
  <c r="T68" i="21"/>
  <c r="T70" i="21"/>
  <c r="T72" i="21"/>
  <c r="T74" i="21"/>
  <c r="T76" i="21"/>
  <c r="U29" i="21"/>
  <c r="U37" i="21"/>
  <c r="U45" i="21"/>
  <c r="U27" i="21"/>
  <c r="U35" i="21"/>
  <c r="U43" i="21"/>
  <c r="U49" i="21"/>
  <c r="U56" i="21"/>
  <c r="U72" i="21"/>
  <c r="U16" i="21"/>
  <c r="U21" i="21"/>
  <c r="U23" i="21"/>
  <c r="U25" i="21"/>
  <c r="U28" i="21"/>
  <c r="U32" i="21"/>
  <c r="U36" i="21"/>
  <c r="U40" i="21"/>
  <c r="U44" i="21"/>
  <c r="U48" i="21"/>
  <c r="U54" i="21"/>
  <c r="U60" i="21"/>
  <c r="U76" i="21"/>
  <c r="U53" i="21"/>
  <c r="U57" i="21"/>
  <c r="U62" i="21"/>
  <c r="U70" i="21"/>
  <c r="U61" i="21"/>
  <c r="U65" i="21"/>
  <c r="U69" i="21"/>
  <c r="U73" i="21"/>
  <c r="S18" i="21"/>
  <c r="S23" i="21"/>
  <c r="S16" i="21"/>
  <c r="S22" i="21"/>
  <c r="S19" i="21"/>
  <c r="S26" i="21"/>
  <c r="S28" i="21"/>
  <c r="S30" i="21"/>
  <c r="S32" i="21"/>
  <c r="S34" i="21"/>
  <c r="S36" i="21"/>
  <c r="S38" i="21"/>
  <c r="S40" i="21"/>
  <c r="S42" i="21"/>
  <c r="S44" i="21"/>
  <c r="S46" i="21"/>
  <c r="S48" i="21"/>
  <c r="S50" i="21"/>
  <c r="S52" i="21"/>
  <c r="S54" i="21"/>
  <c r="S56" i="21"/>
  <c r="S58" i="21"/>
  <c r="S60" i="21"/>
  <c r="S62" i="21"/>
  <c r="S64" i="21"/>
  <c r="S66" i="21"/>
  <c r="S68" i="21"/>
  <c r="S70" i="21"/>
  <c r="S72" i="21"/>
  <c r="S74" i="21"/>
  <c r="S76" i="21"/>
  <c r="P28" i="21"/>
  <c r="P36" i="21"/>
  <c r="P44" i="21"/>
  <c r="P26" i="21"/>
  <c r="P34" i="21"/>
  <c r="P42" i="21"/>
  <c r="P48" i="21"/>
  <c r="P55" i="21"/>
  <c r="P63" i="21"/>
  <c r="P18" i="21"/>
  <c r="P20" i="21"/>
  <c r="P22" i="21"/>
  <c r="P24" i="21"/>
  <c r="P27" i="21"/>
  <c r="P31" i="21"/>
  <c r="P35" i="21"/>
  <c r="P39" i="21"/>
  <c r="P43" i="21"/>
  <c r="P47" i="21"/>
  <c r="P51" i="21"/>
  <c r="P57" i="21"/>
  <c r="P75" i="21"/>
  <c r="P54" i="21"/>
  <c r="P58" i="21"/>
  <c r="P65" i="21"/>
  <c r="P73" i="21"/>
  <c r="P62" i="21"/>
  <c r="P66" i="21"/>
  <c r="P70" i="21"/>
  <c r="P74" i="21"/>
  <c r="V18" i="21"/>
  <c r="V23" i="21"/>
  <c r="V16" i="21"/>
  <c r="V22" i="21"/>
  <c r="V19" i="21"/>
  <c r="V26" i="21"/>
  <c r="V28" i="21"/>
  <c r="V30" i="21"/>
  <c r="V32" i="21"/>
  <c r="V34" i="21"/>
  <c r="V36" i="21"/>
  <c r="V38" i="21"/>
  <c r="V40" i="21"/>
  <c r="V42" i="21"/>
  <c r="V44" i="21"/>
  <c r="V46" i="21"/>
  <c r="V48" i="21"/>
  <c r="V50" i="21"/>
  <c r="V52" i="21"/>
  <c r="V54" i="21"/>
  <c r="V56" i="21"/>
  <c r="V58" i="21"/>
  <c r="V60" i="21"/>
  <c r="V62" i="21"/>
  <c r="V64" i="21"/>
  <c r="V66" i="21"/>
  <c r="V68" i="21"/>
  <c r="V70" i="21"/>
  <c r="V72" i="21"/>
  <c r="V74" i="21"/>
  <c r="X17" i="21" l="1"/>
  <c r="X16" i="21"/>
  <c r="X19" i="21"/>
  <c r="X18" i="21"/>
  <c r="X53" i="21"/>
  <c r="X46" i="21"/>
  <c r="X69" i="21"/>
  <c r="X67" i="21"/>
  <c r="X71" i="21"/>
  <c r="X24" i="21"/>
  <c r="X75" i="21"/>
  <c r="X76" i="21"/>
  <c r="X20" i="21"/>
  <c r="X40" i="21"/>
  <c r="X55" i="21"/>
  <c r="X36" i="21"/>
  <c r="X62" i="21"/>
  <c r="X34" i="21"/>
  <c r="X42" i="21"/>
  <c r="X41" i="21"/>
  <c r="X48" i="21"/>
  <c r="X35" i="21"/>
  <c r="X56" i="21"/>
  <c r="X25" i="21"/>
  <c r="X28" i="21"/>
  <c r="X58" i="21"/>
  <c r="X27" i="21"/>
  <c r="X60" i="21"/>
  <c r="X73" i="21"/>
  <c r="X32" i="21"/>
  <c r="X47" i="21"/>
  <c r="X37" i="21"/>
  <c r="X65" i="21"/>
  <c r="X29" i="21"/>
  <c r="X44" i="21"/>
  <c r="X21" i="21"/>
  <c r="X59" i="21"/>
  <c r="X26" i="21"/>
  <c r="X64" i="21"/>
  <c r="X22" i="21"/>
  <c r="X72" i="21"/>
  <c r="X45" i="21"/>
  <c r="X63" i="21"/>
  <c r="X61" i="21"/>
  <c r="X33" i="21"/>
  <c r="X31" i="21"/>
  <c r="X70" i="21"/>
  <c r="X54" i="21"/>
  <c r="X74" i="21"/>
  <c r="X38" i="21"/>
  <c r="X43" i="21"/>
  <c r="X66" i="21"/>
  <c r="X50" i="21"/>
  <c r="X30" i="21"/>
  <c r="X49" i="21"/>
  <c r="X23" i="21"/>
  <c r="X68" i="21"/>
  <c r="X39" i="21"/>
  <c r="X52" i="21"/>
  <c r="X57" i="21"/>
  <c r="X51" i="21"/>
  <c r="Y57" i="21" l="1"/>
  <c r="E49" i="10" s="1"/>
  <c r="Y68" i="21"/>
  <c r="Y30" i="21"/>
  <c r="Y17" i="21"/>
  <c r="Y70" i="21"/>
  <c r="Y63" i="21"/>
  <c r="Y22" i="21"/>
  <c r="Y21" i="21"/>
  <c r="Y37" i="21"/>
  <c r="Y60" i="21"/>
  <c r="Y25" i="21"/>
  <c r="Y41" i="21"/>
  <c r="Y36" i="21"/>
  <c r="Y69" i="21"/>
  <c r="Y24" i="21"/>
  <c r="Y52" i="21"/>
  <c r="Y23" i="21"/>
  <c r="Y50" i="21"/>
  <c r="Y38" i="21"/>
  <c r="Y31" i="21"/>
  <c r="Y18" i="21"/>
  <c r="Y64" i="21"/>
  <c r="Y44" i="21"/>
  <c r="Y47" i="21"/>
  <c r="Y27" i="21"/>
  <c r="Y56" i="21"/>
  <c r="Y42" i="21"/>
  <c r="Y55" i="21"/>
  <c r="Y76" i="21"/>
  <c r="Y71" i="21"/>
  <c r="Y19" i="21"/>
  <c r="Y49" i="21"/>
  <c r="Y66" i="21"/>
  <c r="Y74" i="21"/>
  <c r="Y33" i="21"/>
  <c r="Y45" i="21"/>
  <c r="Y26" i="21"/>
  <c r="Y29" i="21"/>
  <c r="Y32" i="21"/>
  <c r="Y58" i="21"/>
  <c r="Y35" i="21"/>
  <c r="Y34" i="21"/>
  <c r="Y40" i="21"/>
  <c r="Y75" i="21"/>
  <c r="Y53" i="21"/>
  <c r="Y51" i="21"/>
  <c r="Y39" i="21"/>
  <c r="Y16" i="21"/>
  <c r="Y43" i="21"/>
  <c r="Y54" i="21"/>
  <c r="Y61" i="21"/>
  <c r="Y72" i="21"/>
  <c r="Y59" i="21"/>
  <c r="Y65" i="21"/>
  <c r="Y73" i="21"/>
  <c r="Y28" i="21"/>
  <c r="Y48" i="21"/>
  <c r="Y62" i="21"/>
  <c r="Y20" i="21"/>
  <c r="Y46" i="21"/>
  <c r="Y67" i="21"/>
  <c r="E49" i="32" l="1"/>
  <c r="E38" i="32"/>
  <c r="E38" i="10"/>
  <c r="E20" i="32"/>
  <c r="E20" i="10"/>
  <c r="E64" i="32"/>
  <c r="E64" i="10"/>
  <c r="E8" i="10"/>
  <c r="E8" i="32"/>
  <c r="E67" i="10"/>
  <c r="F67" i="10" s="1"/>
  <c r="H67" i="10" s="1"/>
  <c r="E67" i="32"/>
  <c r="F67" i="32" s="1"/>
  <c r="E50" i="32"/>
  <c r="E50" i="10"/>
  <c r="E37" i="32"/>
  <c r="E37" i="10"/>
  <c r="E41" i="32"/>
  <c r="E41" i="10"/>
  <c r="E47" i="10"/>
  <c r="E47" i="32"/>
  <c r="E39" i="32"/>
  <c r="E39" i="10"/>
  <c r="E23" i="32"/>
  <c r="E23" i="10"/>
  <c r="E44" i="32"/>
  <c r="E44" i="10"/>
  <c r="E33" i="10"/>
  <c r="E33" i="32"/>
  <c r="E13" i="32"/>
  <c r="E13" i="10"/>
  <c r="E9" i="10"/>
  <c r="E9" i="32"/>
  <c r="E12" i="10"/>
  <c r="E12" i="32"/>
  <c r="E65" i="10"/>
  <c r="F65" i="10" s="1"/>
  <c r="H65" i="10" s="1"/>
  <c r="E65" i="32"/>
  <c r="F65" i="32" s="1"/>
  <c r="E53" i="10"/>
  <c r="E53" i="32"/>
  <c r="E31" i="32"/>
  <c r="E31" i="10"/>
  <c r="E32" i="10"/>
  <c r="E32" i="32"/>
  <c r="E24" i="32"/>
  <c r="E24" i="10"/>
  <c r="E25" i="10"/>
  <c r="E25" i="32"/>
  <c r="E11" i="10"/>
  <c r="E11" i="32"/>
  <c r="E34" i="10"/>
  <c r="E34" i="32"/>
  <c r="E36" i="10"/>
  <c r="E36" i="32"/>
  <c r="E30" i="10"/>
  <c r="E30" i="32"/>
  <c r="E16" i="32"/>
  <c r="E16" i="10"/>
  <c r="E17" i="32"/>
  <c r="E17" i="10"/>
  <c r="E14" i="10"/>
  <c r="E14" i="32"/>
  <c r="E22" i="10"/>
  <c r="E22" i="32"/>
  <c r="E54" i="32"/>
  <c r="E54" i="10"/>
  <c r="E57" i="32"/>
  <c r="E57" i="10"/>
  <c r="E46" i="32"/>
  <c r="E46" i="10"/>
  <c r="E43" i="32"/>
  <c r="E43" i="10"/>
  <c r="E26" i="32"/>
  <c r="F26" i="32" s="1"/>
  <c r="E26" i="10"/>
  <c r="F26" i="10" s="1"/>
  <c r="H26" i="10" s="1"/>
  <c r="E21" i="10"/>
  <c r="E21" i="32"/>
  <c r="E66" i="32"/>
  <c r="F66" i="32" s="1"/>
  <c r="E66" i="10"/>
  <c r="F66" i="10" s="1"/>
  <c r="H66" i="10" s="1"/>
  <c r="E63" i="32"/>
  <c r="E63" i="10"/>
  <c r="E48" i="32"/>
  <c r="E48" i="10"/>
  <c r="E56" i="10"/>
  <c r="E56" i="32"/>
  <c r="E42" i="32"/>
  <c r="E42" i="10"/>
  <c r="E61" i="32"/>
  <c r="E61" i="10"/>
  <c r="E52" i="32"/>
  <c r="E52" i="10"/>
  <c r="E55" i="32"/>
  <c r="E55" i="10"/>
  <c r="E60" i="32"/>
  <c r="E60" i="10"/>
  <c r="E59" i="10"/>
  <c r="F59" i="10" s="1"/>
  <c r="H59" i="10" s="1"/>
  <c r="E59" i="32"/>
  <c r="F59" i="32" s="1"/>
  <c r="E40" i="32"/>
  <c r="E40" i="10"/>
  <c r="E51" i="32"/>
  <c r="E51" i="10"/>
  <c r="E35" i="32"/>
  <c r="E35" i="10"/>
  <c r="E45" i="32"/>
  <c r="E45" i="10"/>
  <c r="E27" i="32"/>
  <c r="E27" i="10"/>
  <c r="E18" i="10"/>
  <c r="E18" i="32"/>
  <c r="E58" i="32"/>
  <c r="E58" i="10"/>
  <c r="E68" i="10"/>
  <c r="F68" i="10" s="1"/>
  <c r="H68" i="10" s="1"/>
  <c r="E68" i="32"/>
  <c r="F68" i="32" s="1"/>
  <c r="E19" i="10"/>
  <c r="E19" i="32"/>
  <c r="E10" i="10"/>
  <c r="E10" i="32"/>
  <c r="E15" i="32"/>
  <c r="E15" i="10"/>
  <c r="E28" i="10"/>
  <c r="E28" i="32"/>
  <c r="E29" i="32"/>
  <c r="E29" i="10"/>
  <c r="E62" i="32"/>
  <c r="E62" i="10"/>
  <c r="F27" i="32" l="1"/>
  <c r="F29" i="32"/>
  <c r="F40" i="32"/>
  <c r="F53" i="10"/>
  <c r="H53" i="10" s="1"/>
  <c r="F45" i="10"/>
  <c r="H45" i="10" s="1"/>
  <c r="F55" i="10"/>
  <c r="H55" i="10" s="1"/>
  <c r="F15" i="32"/>
  <c r="F62" i="32"/>
  <c r="F60" i="32"/>
  <c r="F12" i="32"/>
  <c r="F8" i="10"/>
  <c r="H8" i="10" s="1"/>
  <c r="F57" i="10"/>
  <c r="H57" i="10" s="1"/>
  <c r="F62" i="10"/>
  <c r="H62" i="10" s="1"/>
  <c r="F18" i="32"/>
  <c r="F50" i="10"/>
  <c r="H50" i="10" s="1"/>
  <c r="F8" i="32"/>
  <c r="F53" i="32"/>
  <c r="F21" i="32"/>
  <c r="F43" i="10"/>
  <c r="H43" i="10" s="1"/>
  <c r="F12" i="10"/>
  <c r="H12" i="10" s="1"/>
  <c r="F50" i="32"/>
  <c r="F18" i="10"/>
  <c r="H18" i="10" s="1"/>
  <c r="F45" i="32"/>
  <c r="F55" i="32"/>
  <c r="F21" i="10"/>
  <c r="H21" i="10" s="1"/>
  <c r="F43" i="32"/>
  <c r="F57" i="32"/>
  <c r="F36" i="32"/>
  <c r="F33" i="32"/>
  <c r="F23" i="10"/>
  <c r="H23" i="10" s="1"/>
  <c r="F47" i="32"/>
  <c r="F29" i="10"/>
  <c r="H29" i="10" s="1"/>
  <c r="F15" i="10"/>
  <c r="H15" i="10" s="1"/>
  <c r="F27" i="10"/>
  <c r="H27" i="10" s="1"/>
  <c r="F40" i="10"/>
  <c r="H40" i="10" s="1"/>
  <c r="F60" i="10"/>
  <c r="H60" i="10" s="1"/>
  <c r="F36" i="10"/>
  <c r="H36" i="10" s="1"/>
  <c r="F33" i="10"/>
  <c r="H33" i="10" s="1"/>
  <c r="F23" i="32"/>
  <c r="F47" i="10"/>
  <c r="H47" i="10" s="1"/>
</calcChain>
</file>

<file path=xl/sharedStrings.xml><?xml version="1.0" encoding="utf-8"?>
<sst xmlns="http://schemas.openxmlformats.org/spreadsheetml/2006/main" count="624" uniqueCount="231">
  <si>
    <t>Cobertura energética</t>
  </si>
  <si>
    <t>Pobreza</t>
  </si>
  <si>
    <t>Transporte público</t>
  </si>
  <si>
    <t xml:space="preserve"> </t>
  </si>
  <si>
    <t>Residencial</t>
  </si>
  <si>
    <t>Institucional</t>
  </si>
  <si>
    <t>AFOLU</t>
  </si>
  <si>
    <t>Fugitivas</t>
  </si>
  <si>
    <t>Tendencia a 2050</t>
  </si>
  <si>
    <t>Aumento &gt; 50%</t>
  </si>
  <si>
    <t>&lt; 5%</t>
  </si>
  <si>
    <t>&gt;20%</t>
  </si>
  <si>
    <t>Áreas verdes por 100.000 habitantes</t>
  </si>
  <si>
    <t>Indicadores ICES</t>
  </si>
  <si>
    <t>&gt;50</t>
  </si>
  <si>
    <t>20-50</t>
  </si>
  <si>
    <t>&lt;20</t>
  </si>
  <si>
    <t>Modal split (transporte público)</t>
  </si>
  <si>
    <t>Combustible y tecnología utilizado</t>
  </si>
  <si>
    <t>Residuos sólidos</t>
  </si>
  <si>
    <t>&gt;60%</t>
  </si>
  <si>
    <t>20 - 60%</t>
  </si>
  <si>
    <t>&gt;60</t>
  </si>
  <si>
    <t>20-60%</t>
  </si>
  <si>
    <t>&lt;20%</t>
  </si>
  <si>
    <t>No aplica</t>
  </si>
  <si>
    <t>#</t>
  </si>
  <si>
    <t>Internet</t>
  </si>
  <si>
    <t>Turismo</t>
  </si>
  <si>
    <t>Alcance geográfico</t>
  </si>
  <si>
    <t>Completado por</t>
  </si>
  <si>
    <t>Temas</t>
  </si>
  <si>
    <t>Subtemas</t>
  </si>
  <si>
    <t>FUGITIVAS</t>
  </si>
  <si>
    <t>INDUSTRIA</t>
  </si>
  <si>
    <t>INSTITUCIONAL</t>
  </si>
  <si>
    <t>RESIDENCIAL</t>
  </si>
  <si>
    <t>RESIDUOS SÓLIDOS</t>
  </si>
  <si>
    <t>SUMATORIA</t>
  </si>
  <si>
    <t>SUBTEMAS **</t>
  </si>
  <si>
    <t>TEMAS *</t>
  </si>
  <si>
    <t>Criterio 3</t>
  </si>
  <si>
    <t>Criterio 1</t>
  </si>
  <si>
    <t>Criterio 2</t>
  </si>
  <si>
    <t>Fecha</t>
  </si>
  <si>
    <t xml:space="preserve">IDENTIFICACIÓN </t>
  </si>
  <si>
    <t xml:space="preserve">FILTRO DE CAMBIO CLIMÁTICO Y VULNERABILIDAD ANTE DESASTRES NATURALES
</t>
  </si>
  <si>
    <t>Cobertura de agua</t>
  </si>
  <si>
    <t>Eficiencia en el uso del agua</t>
  </si>
  <si>
    <t>Eficiencia en la prestación de servicios de agua</t>
  </si>
  <si>
    <t>Disponibilidad de recursos hídricos</t>
  </si>
  <si>
    <t>Cobertura de saneamiento</t>
  </si>
  <si>
    <t>Tratamiento de aguas residuales</t>
  </si>
  <si>
    <t>Eficiencia de drenaje</t>
  </si>
  <si>
    <t>Cobertura de recolección de residuos sólidos</t>
  </si>
  <si>
    <t>Disposición final adecuada de residuos sólidos</t>
  </si>
  <si>
    <t>Tratamiento de residuos sólidos</t>
  </si>
  <si>
    <t>Eficiencia en el uso de la energía</t>
  </si>
  <si>
    <t>Energías alternativas y renovables</t>
  </si>
  <si>
    <t>Control de la calidad del aire</t>
  </si>
  <si>
    <t>Concentración de contaminantes en el aire</t>
  </si>
  <si>
    <t>Sistemas de medición de emisiones GEI</t>
  </si>
  <si>
    <t>Emisiones totales de GEI</t>
  </si>
  <si>
    <t>Planes y metas de mitigación</t>
  </si>
  <si>
    <t>Control del ruido</t>
  </si>
  <si>
    <t>Capacidad adaptativa al cambio climático y eventos naturales extremos</t>
  </si>
  <si>
    <t>Sensibilidad a desastres naturales</t>
  </si>
  <si>
    <t>Densidad urbana</t>
  </si>
  <si>
    <t>Vivienda</t>
  </si>
  <si>
    <t>Áreas verdes y de recreación</t>
  </si>
  <si>
    <t>Planificación de uso de suelo</t>
  </si>
  <si>
    <t>Segregación Socio-espacial</t>
  </si>
  <si>
    <t>Desigualdad de ingreso</t>
  </si>
  <si>
    <t>Transporte limpio</t>
  </si>
  <si>
    <t>Seguridad vial</t>
  </si>
  <si>
    <t>Congestión vehicular</t>
  </si>
  <si>
    <t>Regulación de negocios e inversión</t>
  </si>
  <si>
    <t>Manejo estratégico de la infraestructura</t>
  </si>
  <si>
    <t>Producto bruto</t>
  </si>
  <si>
    <t>Desempleo</t>
  </si>
  <si>
    <t>Empleo informal</t>
  </si>
  <si>
    <t>Telefonía</t>
  </si>
  <si>
    <t>Calidad educativa</t>
  </si>
  <si>
    <t>Asistencia escolar</t>
  </si>
  <si>
    <t>Educación superior</t>
  </si>
  <si>
    <t>Violencia</t>
  </si>
  <si>
    <t>Confianza ciudadana</t>
  </si>
  <si>
    <t>Participación ciudadana en la seguridad</t>
  </si>
  <si>
    <t>Nivel de salud</t>
  </si>
  <si>
    <t>Provisión de servicios de salud</t>
  </si>
  <si>
    <t>Participación ciudadana en la planeación de la gestión pública de gobierno</t>
  </si>
  <si>
    <t>Rendición de cuentas a la ciudadanía</t>
  </si>
  <si>
    <t>Procesos modernos de gestión pública de presupuesto municipal</t>
  </si>
  <si>
    <t>Sistemas modernos de gestión pública de gobierno municipal</t>
  </si>
  <si>
    <t>Transparencia y auditoría de la gestión pública de gobierno</t>
  </si>
  <si>
    <t>Ingresos e impuestos municipales</t>
  </si>
  <si>
    <t>Gestión de cobranza</t>
  </si>
  <si>
    <t>Control del gasto</t>
  </si>
  <si>
    <t>Inversión pública municipal</t>
  </si>
  <si>
    <t>Agencias y empresas públicas</t>
  </si>
  <si>
    <t>Pensiones municipales</t>
  </si>
  <si>
    <t>Sostenibilidad de la deuda municipal</t>
  </si>
  <si>
    <t>Patrimonio tangible</t>
  </si>
  <si>
    <t>Agua</t>
  </si>
  <si>
    <t>Saneamiento y Drenaje</t>
  </si>
  <si>
    <t>Gestión de Residuos Sólidos</t>
  </si>
  <si>
    <t>Energía</t>
  </si>
  <si>
    <t>Calidad de Aire</t>
  </si>
  <si>
    <t>Mitigación del Cambio Climático</t>
  </si>
  <si>
    <t>Ruido</t>
  </si>
  <si>
    <t>Vulnerabilidad ante Desastres Naturales</t>
  </si>
  <si>
    <t>Ordenamiento del Territorio/ Uso del Suelo</t>
  </si>
  <si>
    <t>Inequidad Urbana</t>
  </si>
  <si>
    <t>Movilidad/ Transporte</t>
  </si>
  <si>
    <t>Competitividad de la Economía</t>
  </si>
  <si>
    <t>Empleo</t>
  </si>
  <si>
    <t>Conectividad</t>
  </si>
  <si>
    <t>Educación</t>
  </si>
  <si>
    <t>Seguridad Ciudadana</t>
  </si>
  <si>
    <t>Salud</t>
  </si>
  <si>
    <t>Gestión Pública Participativa</t>
  </si>
  <si>
    <t>Gestión Pública Moderna</t>
  </si>
  <si>
    <t>Transparencia</t>
  </si>
  <si>
    <t>Impuestos y Autonomía Financiera</t>
  </si>
  <si>
    <t>Manejo del Gasto</t>
  </si>
  <si>
    <t>Pasivos Contingentes</t>
  </si>
  <si>
    <t>Deuda</t>
  </si>
  <si>
    <t>Centro Historico</t>
  </si>
  <si>
    <t>Sector</t>
  </si>
  <si>
    <t>Variable</t>
  </si>
  <si>
    <t>Descripción</t>
  </si>
  <si>
    <t>Representatividad del sector</t>
  </si>
  <si>
    <t>% del inventario año base (sin considerar emisiones de biomasa)</t>
  </si>
  <si>
    <t>Incremento del sector entre año base y 2050</t>
  </si>
  <si>
    <t>Hectáreas de espacio verde permanente por 100.000 habitantes de la ciudad</t>
  </si>
  <si>
    <t>Tecnología existente</t>
  </si>
  <si>
    <t>Disponibilidad de sistemas para reducir las emisiones fugitivas</t>
  </si>
  <si>
    <t>Tipo de tecnología y combustible utilizado en la producción de electricidad en el área de estudio</t>
  </si>
  <si>
    <t>Existencia, monitoreo y cumplimiento de regulaciones de eficiencia energética</t>
  </si>
  <si>
    <t>Existencia de mecanismos gubernamentales de eficiencia energética en funcionamiento, incluyendo: (i) regulación térmica de edificio; (ii) normativa para alumbrado eficiente; (iii) regulación para gestión municipal de energía; (iv) normas para compras corporativas eficientes; (v) normas para uso de energías no convencionales en edificios (solar térmico, solar fotovoltaico, otros)</t>
  </si>
  <si>
    <t>Movilidad</t>
  </si>
  <si>
    <t>Desglose de los porcentajes correspondientes al uso de transporte público en el municipio (excluyendo taxi), de bicicleta y de caminata</t>
  </si>
  <si>
    <t>Porcentaje de residuos sólidos de la ciudad dispuestos en vertederos a cielo abierto, vertederos controlados, cuerpos de agua y quemados</t>
  </si>
  <si>
    <t>Porcentaje de residuos sólidos de la ciudad dispuestos en vertederos a cielo abierto, vertederos controlados sin recuperación de biogas, cuerpos de agua, incineración no regulada u otros métodos</t>
  </si>
  <si>
    <t>Aguas residuales</t>
  </si>
  <si>
    <t>Porcentaje de aguas residuales que reciben tratamiento de acuerdo a normas nacionales</t>
  </si>
  <si>
    <t>Porcentaje de aguas residuales que reciben tratamiento de acuerdo a normas nacionales aplicables</t>
  </si>
  <si>
    <t>Incentivos y recursos para reducir las emisiones fugitivas de gases refrigerantes o su impacto sobre el cambio climático</t>
  </si>
  <si>
    <t>Entre 5 y 20%</t>
  </si>
  <si>
    <t>Decrece o aumenta &lt; 10%</t>
  </si>
  <si>
    <t>Aumento entre 10 y 50%</t>
  </si>
  <si>
    <t>Existen sistemas para reducir las emisiones de gases de efecto invernadero de acuerdo a las mejores tecnologías disponibles</t>
  </si>
  <si>
    <t>No existen sistemas para reducir las emisiones de gases de efecto invernadero</t>
  </si>
  <si>
    <t>Existen sistemas para reducir las emisiones de gases de efecto invernadero, pero no son las mejores tecnologías disponibles</t>
  </si>
  <si>
    <t>Utilización de fuentes energéticas basadas en  energías renovables y gas natural, y utilización de equipos eficientes energéticamente, basados en las Mejores Tecnologías Disponibles (MTD)</t>
  </si>
  <si>
    <t>No utilización de fuentes energéticas basadas en  energías renovables y gas natural, o utilización de equipos eficientes energéticamente, basados en las Mejores Tecnologías Disponibles (MTD)</t>
  </si>
  <si>
    <t>No utilización de fuentes energéticas basadas en  energías renovables y gas natural, ni de equipos eficientes energéticamente, basados en las Mejores Tecnologías Disponibles (MTD)</t>
  </si>
  <si>
    <t>Regulaciones aprobadas, monitoreo frecuente, cumplimiento adecuado</t>
  </si>
  <si>
    <t>Regulaciones aprobadas, monitoreo inconsistente, cumplimiento limitado</t>
  </si>
  <si>
    <t>Regulaciones no efectivas, o sin monitoreo o cumplimiento</t>
  </si>
  <si>
    <t>La ciudad dispone de un sistema de metro, tranvía y/o autobús de tránsito rápido</t>
  </si>
  <si>
    <t>La ciudad no dispone de metro, tranvía o autobús de tránsito rápido. La distribución modal de transporte colectivo y de modos no motorizados es superior al 50%.</t>
  </si>
  <si>
    <t>La ciudad no dispone de metro, tranvía o autobús de tránsito rápido. La distribución modal de transporte colectivo y de modos no motorizados es inferior al 50%.</t>
  </si>
  <si>
    <t>Existen infraestructuras e incentivos para la destrucción de estos gases al final de su ciclo de vida y existen incentivos para sustituir los gases por otros de menor impacto</t>
  </si>
  <si>
    <t>Existen infraestructuras e incentivos para la destrucción de estos gases al final de su ciclo de vida o existen incentivos para sustituir los gases por otros de menor impacto</t>
  </si>
  <si>
    <t>No existen infraestructuras e incentivos para la destrucción de estos gases al final de su ciclo de vida, ni existen incentivos para sustituir los gases por otros de menor impacto</t>
  </si>
  <si>
    <t>VALOR ESPECÍFICO PARA CADA CIUDAD</t>
  </si>
  <si>
    <t>Criterio 3 (0)</t>
  </si>
  <si>
    <t>Criterio 2 (1)</t>
  </si>
  <si>
    <t>Criterio 1 (2)</t>
  </si>
  <si>
    <t>Puntuación</t>
  </si>
  <si>
    <t>Fuente</t>
  </si>
  <si>
    <t>Comentarios</t>
  </si>
  <si>
    <t>Inventario emisiones</t>
  </si>
  <si>
    <t>Diagnóstico cualitativo</t>
  </si>
  <si>
    <t>Desplegable</t>
  </si>
  <si>
    <t>MOVILIDAD</t>
  </si>
  <si>
    <t>AGUAS RESIDUALES</t>
  </si>
  <si>
    <t>USO DE PRODUCTOS</t>
  </si>
  <si>
    <t>Inundaciones</t>
  </si>
  <si>
    <t>Suma ponderada</t>
  </si>
  <si>
    <t xml:space="preserve">Resultado Mitigación </t>
  </si>
  <si>
    <t>Sector emisor</t>
  </si>
  <si>
    <t>Estado de la ciudad</t>
  </si>
  <si>
    <t xml:space="preserve">Es necesario completar las celdas en gris en: </t>
  </si>
  <si>
    <t>Subfiltro de mitigación (S.M.) paso 1</t>
  </si>
  <si>
    <t>Subfiltro de riesgo de desastres naturales (S.M.) paso 1</t>
  </si>
  <si>
    <t>Paso 1. Cálculo del potencial de mitigación en cada sector emisor</t>
  </si>
  <si>
    <t>Paso 2. Priorización de subtemas desde el punto de vista de mitigación</t>
  </si>
  <si>
    <t>Paso 3. Priorización de temas desde el punto de vista de mitigación</t>
  </si>
  <si>
    <t>Subfiltro (S.M) aplicado a temas (máximo)</t>
  </si>
  <si>
    <t>Subfiltro de mitigación (S.M.)</t>
  </si>
  <si>
    <t>Subfiltro de Mitigación (S.M) - INPUT</t>
  </si>
  <si>
    <t>Subfiltro de Mitigación (S.M) - RESULTADOS</t>
  </si>
  <si>
    <t>Resultado final</t>
  </si>
  <si>
    <t>FILTRO DE CAMBIO CLIMÁTICO Y RIESGO DE DESASTRES NATURALES</t>
  </si>
  <si>
    <t>Filtro total temas (máximo)</t>
  </si>
  <si>
    <t>S.M aplicado a temas (máximo)</t>
  </si>
  <si>
    <t>S.RDN aplicado a temas (máximo)</t>
  </si>
  <si>
    <t>S.M aplicado a subtemas (máximo)</t>
  </si>
  <si>
    <t>Área Metropolitana del Municipio de Santiago de los Caballeros</t>
  </si>
  <si>
    <t>IDOM - IHC</t>
  </si>
  <si>
    <t>IPPU</t>
  </si>
  <si>
    <t>Energía Industria</t>
  </si>
  <si>
    <t>Sectores</t>
  </si>
  <si>
    <t>Tipo de sector</t>
  </si>
  <si>
    <t xml:space="preserve">Criterio 1. Proporción entre perdidas esperadas y valores expuestos. </t>
  </si>
  <si>
    <t>Criterio 1 (Máxima puntuación)</t>
  </si>
  <si>
    <t>Criterio 1 y 2 (Máxima puntuación)</t>
  </si>
  <si>
    <t>Total Filtro</t>
  </si>
  <si>
    <t>Total Filtro (Escala 1-5)</t>
  </si>
  <si>
    <t>Sectores tipo I: PAE sector para la amenaza A/Valor expuesto sector ante la amenaza A</t>
  </si>
  <si>
    <t>Sectores tipo I: PAE sector para la amenaza B/Valor expuesto sector ante la amenaza B</t>
  </si>
  <si>
    <t>Sectores tipo I: PAE sector para la amenaza C/Valor expuesto sector ante la amenaza C</t>
  </si>
  <si>
    <t>Sectores tipo II: PAE total para todas las amenazas/GDP ciudad</t>
  </si>
  <si>
    <t>&lt;0.01‰</t>
  </si>
  <si>
    <t>0.01‰-0.09‰</t>
  </si>
  <si>
    <t>0.1‰-0.9‰</t>
  </si>
  <si>
    <t>1‰-9‰</t>
  </si>
  <si>
    <t>&gt;10‰</t>
  </si>
  <si>
    <t>Criterio elementos críticos expuestos que podrían colapsar en caso de desastre</t>
  </si>
  <si>
    <t>Criterio precarización del sector por efecto del CC, particularmente por efecto de aumento del déficit hídrico</t>
  </si>
  <si>
    <t>1-5</t>
  </si>
  <si>
    <t>I</t>
  </si>
  <si>
    <t>II</t>
  </si>
  <si>
    <t>Competitividad de la Economía (*)</t>
  </si>
  <si>
    <t>*</t>
  </si>
  <si>
    <t>Empleo (**)</t>
  </si>
  <si>
    <r>
      <t>Centro Histórico</t>
    </r>
    <r>
      <rPr>
        <sz val="10"/>
        <color rgb="FF595959"/>
        <rFont val="Arial"/>
        <family val="2"/>
      </rPr>
      <t> </t>
    </r>
  </si>
  <si>
    <t>Sequías</t>
  </si>
  <si>
    <t>Vientos Extremos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</si>
</sst>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8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sz val="12"/>
      <color theme="0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10"/>
      <color rgb="FF595959"/>
      <name val="Arial"/>
      <family val="2"/>
    </font>
    <font>
      <u/>
      <sz val="9"/>
      <color rgb="FF008080"/>
      <name val="Arial"/>
      <family val="2"/>
    </font>
    <font>
      <b/>
      <u/>
      <sz val="9"/>
      <color rgb="FF00808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EFF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>
        <bgColor rgb="FFB2B2B2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0" borderId="0" xfId="0" applyAlignment="1">
      <alignment wrapText="1"/>
    </xf>
    <xf numFmtId="0" fontId="1" fillId="7" borderId="0" xfId="0" applyFont="1" applyFill="1"/>
    <xf numFmtId="0" fontId="4" fillId="7" borderId="0" xfId="0" applyFont="1" applyFill="1"/>
    <xf numFmtId="0" fontId="4" fillId="7" borderId="0" xfId="0" applyFont="1" applyFill="1" applyAlignment="1">
      <alignment horizontal="left"/>
    </xf>
    <xf numFmtId="0" fontId="1" fillId="7" borderId="0" xfId="0" applyFont="1" applyFill="1" applyAlignment="1"/>
    <xf numFmtId="0" fontId="0" fillId="7" borderId="0" xfId="0" applyFill="1" applyAlignment="1">
      <alignment horizontal="center"/>
    </xf>
    <xf numFmtId="0" fontId="0" fillId="7" borderId="0" xfId="0" applyFill="1" applyAlignment="1">
      <alignment wrapText="1"/>
    </xf>
    <xf numFmtId="0" fontId="0" fillId="0" borderId="1" xfId="0" applyBorder="1" applyAlignment="1">
      <alignment wrapText="1"/>
    </xf>
    <xf numFmtId="1" fontId="0" fillId="5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0" borderId="1" xfId="0" applyBorder="1"/>
    <xf numFmtId="0" fontId="2" fillId="9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/>
    <xf numFmtId="0" fontId="6" fillId="11" borderId="8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12" borderId="8" xfId="0" applyFont="1" applyFill="1" applyBorder="1" applyAlignment="1">
      <alignment vertical="center" wrapText="1"/>
    </xf>
    <xf numFmtId="0" fontId="0" fillId="0" borderId="0" xfId="0" applyFill="1"/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12" fillId="0" borderId="0" xfId="0" applyFont="1" applyFill="1"/>
    <xf numFmtId="0" fontId="2" fillId="0" borderId="0" xfId="0" applyFont="1" applyFill="1"/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15" borderId="0" xfId="0" applyFont="1" applyFill="1" applyAlignment="1"/>
    <xf numFmtId="0" fontId="4" fillId="15" borderId="0" xfId="0" applyFont="1" applyFill="1" applyAlignment="1">
      <alignment wrapText="1"/>
    </xf>
    <xf numFmtId="0" fontId="1" fillId="0" borderId="0" xfId="0" applyFont="1" applyFill="1" applyAlignment="1"/>
    <xf numFmtId="0" fontId="12" fillId="0" borderId="0" xfId="0" applyFont="1" applyFill="1" applyAlignment="1"/>
    <xf numFmtId="164" fontId="0" fillId="0" borderId="30" xfId="0" applyNumberFormat="1" applyBorder="1"/>
    <xf numFmtId="0" fontId="6" fillId="14" borderId="29" xfId="0" applyFont="1" applyFill="1" applyBorder="1" applyAlignment="1">
      <alignment horizontal="center" vertical="center" wrapText="1"/>
    </xf>
    <xf numFmtId="0" fontId="3" fillId="14" borderId="29" xfId="0" applyFont="1" applyFill="1" applyBorder="1"/>
    <xf numFmtId="0" fontId="6" fillId="7" borderId="21" xfId="0" applyFont="1" applyFill="1" applyBorder="1" applyAlignment="1">
      <alignment vertical="center" wrapText="1"/>
    </xf>
    <xf numFmtId="164" fontId="6" fillId="6" borderId="18" xfId="1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64" fontId="0" fillId="0" borderId="26" xfId="1" applyFont="1" applyBorder="1"/>
    <xf numFmtId="164" fontId="0" fillId="0" borderId="35" xfId="1" applyFont="1" applyBorder="1"/>
    <xf numFmtId="164" fontId="0" fillId="0" borderId="2" xfId="1" applyFont="1" applyBorder="1"/>
    <xf numFmtId="164" fontId="0" fillId="0" borderId="12" xfId="1" applyFont="1" applyBorder="1"/>
    <xf numFmtId="0" fontId="6" fillId="7" borderId="21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6" fillId="2" borderId="1" xfId="1" applyNumberFormat="1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right" wrapText="1"/>
    </xf>
    <xf numFmtId="17" fontId="0" fillId="5" borderId="1" xfId="0" applyNumberFormat="1" applyFill="1" applyBorder="1" applyAlignment="1">
      <alignment horizontal="right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justify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justify" vertical="center" wrapText="1"/>
    </xf>
    <xf numFmtId="0" fontId="6" fillId="7" borderId="36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13" borderId="0" xfId="0" applyFill="1" applyAlignment="1">
      <alignment wrapText="1"/>
    </xf>
    <xf numFmtId="0" fontId="14" fillId="16" borderId="17" xfId="0" applyFont="1" applyFill="1" applyBorder="1" applyAlignment="1">
      <alignment horizontal="center" vertical="center"/>
    </xf>
    <xf numFmtId="0" fontId="15" fillId="16" borderId="15" xfId="0" applyFont="1" applyFill="1" applyBorder="1" applyAlignment="1">
      <alignment horizontal="center" vertical="center"/>
    </xf>
    <xf numFmtId="0" fontId="15" fillId="16" borderId="16" xfId="0" applyFont="1" applyFill="1" applyBorder="1" applyAlignment="1">
      <alignment horizontal="center" vertical="center"/>
    </xf>
    <xf numFmtId="0" fontId="15" fillId="16" borderId="25" xfId="0" applyFont="1" applyFill="1" applyBorder="1" applyAlignment="1">
      <alignment horizontal="center" vertical="center" wrapText="1"/>
    </xf>
    <xf numFmtId="0" fontId="1" fillId="16" borderId="23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 textRotation="90" wrapText="1"/>
    </xf>
    <xf numFmtId="0" fontId="17" fillId="16" borderId="20" xfId="0" applyFont="1" applyFill="1" applyBorder="1" applyAlignment="1">
      <alignment horizontal="center" vertical="center"/>
    </xf>
    <xf numFmtId="0" fontId="16" fillId="16" borderId="21" xfId="0" applyFont="1" applyFill="1" applyBorder="1" applyAlignment="1">
      <alignment horizontal="center" vertical="center"/>
    </xf>
    <xf numFmtId="0" fontId="16" fillId="16" borderId="31" xfId="0" applyFont="1" applyFill="1" applyBorder="1" applyAlignment="1">
      <alignment horizontal="center" vertical="center" wrapText="1"/>
    </xf>
    <xf numFmtId="0" fontId="16" fillId="16" borderId="22" xfId="0" applyFont="1" applyFill="1" applyBorder="1" applyAlignment="1">
      <alignment horizontal="center" vertical="center" textRotation="90" wrapText="1"/>
    </xf>
    <xf numFmtId="0" fontId="16" fillId="16" borderId="12" xfId="0" applyFont="1" applyFill="1" applyBorder="1" applyAlignment="1">
      <alignment vertical="center" textRotation="90" wrapText="1"/>
    </xf>
    <xf numFmtId="0" fontId="16" fillId="16" borderId="12" xfId="0" applyFont="1" applyFill="1" applyBorder="1" applyAlignment="1">
      <alignment horizontal="center" vertical="center" textRotation="90" wrapText="1"/>
    </xf>
    <xf numFmtId="0" fontId="18" fillId="16" borderId="13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  <xf numFmtId="0" fontId="15" fillId="16" borderId="19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64" fontId="13" fillId="2" borderId="1" xfId="1" applyNumberFormat="1" applyFont="1" applyFill="1" applyBorder="1" applyAlignment="1">
      <alignment horizontal="center" vertical="center"/>
    </xf>
    <xf numFmtId="0" fontId="1" fillId="16" borderId="23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/>
    <xf numFmtId="0" fontId="21" fillId="17" borderId="7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21" fillId="17" borderId="8" xfId="0" applyFont="1" applyFill="1" applyBorder="1" applyAlignment="1">
      <alignment horizontal="center" vertical="center" wrapText="1"/>
    </xf>
    <xf numFmtId="0" fontId="21" fillId="17" borderId="9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21" fillId="17" borderId="11" xfId="0" applyFont="1" applyFill="1" applyBorder="1" applyAlignment="1">
      <alignment horizontal="center" vertical="center" wrapText="1"/>
    </xf>
    <xf numFmtId="49" fontId="21" fillId="17" borderId="51" xfId="0" applyNumberFormat="1" applyFont="1" applyFill="1" applyBorder="1" applyAlignment="1">
      <alignment horizontal="center" vertical="center" wrapText="1"/>
    </xf>
    <xf numFmtId="49" fontId="21" fillId="17" borderId="10" xfId="0" applyNumberFormat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165" fontId="25" fillId="0" borderId="54" xfId="0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5" fillId="7" borderId="7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165" fontId="25" fillId="0" borderId="55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19" fillId="0" borderId="0" xfId="0" applyFont="1" applyFill="1"/>
    <xf numFmtId="0" fontId="25" fillId="19" borderId="7" xfId="0" applyFont="1" applyFill="1" applyBorder="1" applyAlignment="1">
      <alignment horizontal="center" vertical="center"/>
    </xf>
    <xf numFmtId="0" fontId="25" fillId="19" borderId="1" xfId="0" applyFont="1" applyFill="1" applyBorder="1" applyAlignment="1">
      <alignment horizontal="center" vertical="center"/>
    </xf>
    <xf numFmtId="0" fontId="25" fillId="19" borderId="8" xfId="0" applyFont="1" applyFill="1" applyBorder="1" applyAlignment="1">
      <alignment horizontal="center" vertical="center"/>
    </xf>
    <xf numFmtId="0" fontId="25" fillId="19" borderId="38" xfId="0" applyFont="1" applyFill="1" applyBorder="1" applyAlignment="1">
      <alignment horizontal="center" vertical="center"/>
    </xf>
    <xf numFmtId="0" fontId="25" fillId="19" borderId="37" xfId="0" applyFont="1" applyFill="1" applyBorder="1" applyAlignment="1">
      <alignment horizontal="center" vertical="center"/>
    </xf>
    <xf numFmtId="0" fontId="25" fillId="19" borderId="55" xfId="0" applyFont="1" applyFill="1" applyBorder="1" applyAlignment="1">
      <alignment horizontal="center" vertical="center"/>
    </xf>
    <xf numFmtId="165" fontId="25" fillId="19" borderId="55" xfId="0" applyNumberFormat="1" applyFont="1" applyFill="1" applyBorder="1" applyAlignment="1">
      <alignment horizontal="center" vertical="center"/>
    </xf>
    <xf numFmtId="0" fontId="25" fillId="20" borderId="7" xfId="0" applyFont="1" applyFill="1" applyBorder="1" applyAlignment="1">
      <alignment horizontal="center" vertical="center"/>
    </xf>
    <xf numFmtId="0" fontId="25" fillId="20" borderId="1" xfId="0" applyFont="1" applyFill="1" applyBorder="1" applyAlignment="1">
      <alignment horizontal="center" vertical="center"/>
    </xf>
    <xf numFmtId="0" fontId="25" fillId="20" borderId="8" xfId="0" applyFont="1" applyFill="1" applyBorder="1" applyAlignment="1">
      <alignment horizontal="center" vertical="center"/>
    </xf>
    <xf numFmtId="0" fontId="25" fillId="20" borderId="38" xfId="0" applyFont="1" applyFill="1" applyBorder="1" applyAlignment="1">
      <alignment horizontal="center" vertical="center"/>
    </xf>
    <xf numFmtId="0" fontId="25" fillId="20" borderId="1" xfId="0" applyFont="1" applyFill="1" applyBorder="1" applyAlignment="1">
      <alignment horizontal="center" vertical="center" wrapText="1"/>
    </xf>
    <xf numFmtId="0" fontId="25" fillId="20" borderId="37" xfId="0" applyFont="1" applyFill="1" applyBorder="1" applyAlignment="1">
      <alignment horizontal="center" vertical="center" wrapText="1"/>
    </xf>
    <xf numFmtId="0" fontId="25" fillId="20" borderId="8" xfId="0" applyFont="1" applyFill="1" applyBorder="1" applyAlignment="1">
      <alignment horizontal="center" vertical="center" wrapText="1"/>
    </xf>
    <xf numFmtId="0" fontId="25" fillId="20" borderId="55" xfId="0" applyFont="1" applyFill="1" applyBorder="1" applyAlignment="1">
      <alignment horizontal="center" vertical="center" wrapText="1"/>
    </xf>
    <xf numFmtId="165" fontId="25" fillId="20" borderId="55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center" vertical="center" wrapText="1"/>
    </xf>
    <xf numFmtId="0" fontId="25" fillId="7" borderId="55" xfId="0" applyFont="1" applyFill="1" applyBorder="1" applyAlignment="1">
      <alignment horizontal="center" vertical="center" wrapText="1"/>
    </xf>
    <xf numFmtId="165" fontId="25" fillId="7" borderId="55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165" fontId="25" fillId="0" borderId="55" xfId="0" applyNumberFormat="1" applyFont="1" applyBorder="1" applyAlignment="1">
      <alignment horizontal="center" vertical="center"/>
    </xf>
    <xf numFmtId="165" fontId="25" fillId="7" borderId="55" xfId="0" applyNumberFormat="1" applyFont="1" applyFill="1" applyBorder="1" applyAlignment="1">
      <alignment horizontal="center" vertical="center"/>
    </xf>
    <xf numFmtId="0" fontId="24" fillId="19" borderId="8" xfId="0" applyFont="1" applyFill="1" applyBorder="1" applyAlignment="1">
      <alignment horizontal="center" vertical="center"/>
    </xf>
    <xf numFmtId="0" fontId="24" fillId="19" borderId="55" xfId="0" applyFont="1" applyFill="1" applyBorder="1" applyAlignment="1">
      <alignment horizontal="center" vertical="center"/>
    </xf>
    <xf numFmtId="0" fontId="26" fillId="19" borderId="55" xfId="0" applyFont="1" applyFill="1" applyBorder="1" applyAlignment="1">
      <alignment horizontal="center" vertical="center"/>
    </xf>
    <xf numFmtId="0" fontId="21" fillId="19" borderId="55" xfId="0" applyFont="1" applyFill="1" applyBorder="1" applyAlignment="1">
      <alignment horizontal="center" vertical="center"/>
    </xf>
    <xf numFmtId="0" fontId="25" fillId="21" borderId="7" xfId="0" applyFont="1" applyFill="1" applyBorder="1" applyAlignment="1">
      <alignment horizontal="center" vertical="center"/>
    </xf>
    <xf numFmtId="0" fontId="25" fillId="21" borderId="1" xfId="0" applyFont="1" applyFill="1" applyBorder="1" applyAlignment="1">
      <alignment horizontal="center" vertical="center"/>
    </xf>
    <xf numFmtId="0" fontId="25" fillId="21" borderId="8" xfId="0" applyFont="1" applyFill="1" applyBorder="1" applyAlignment="1">
      <alignment horizontal="center" vertical="center"/>
    </xf>
    <xf numFmtId="0" fontId="25" fillId="21" borderId="38" xfId="0" applyFont="1" applyFill="1" applyBorder="1" applyAlignment="1">
      <alignment horizontal="center" vertical="center"/>
    </xf>
    <xf numFmtId="0" fontId="25" fillId="21" borderId="37" xfId="0" applyFont="1" applyFill="1" applyBorder="1" applyAlignment="1">
      <alignment horizontal="center" vertical="center"/>
    </xf>
    <xf numFmtId="0" fontId="25" fillId="21" borderId="55" xfId="0" applyFont="1" applyFill="1" applyBorder="1" applyAlignment="1">
      <alignment horizontal="center" vertical="center"/>
    </xf>
    <xf numFmtId="0" fontId="21" fillId="21" borderId="55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center" vertical="center"/>
    </xf>
    <xf numFmtId="0" fontId="25" fillId="21" borderId="9" xfId="0" applyFont="1" applyFill="1" applyBorder="1" applyAlignment="1">
      <alignment horizontal="center" vertical="center"/>
    </xf>
    <xf numFmtId="0" fontId="25" fillId="21" borderId="10" xfId="0" applyFont="1" applyFill="1" applyBorder="1" applyAlignment="1">
      <alignment horizontal="center" vertical="center"/>
    </xf>
    <xf numFmtId="0" fontId="25" fillId="21" borderId="11" xfId="0" applyFont="1" applyFill="1" applyBorder="1" applyAlignment="1">
      <alignment horizontal="center" vertical="center"/>
    </xf>
    <xf numFmtId="0" fontId="25" fillId="21" borderId="51" xfId="0" applyFont="1" applyFill="1" applyBorder="1" applyAlignment="1">
      <alignment horizontal="center" vertical="center"/>
    </xf>
    <xf numFmtId="0" fontId="25" fillId="21" borderId="56" xfId="0" applyFont="1" applyFill="1" applyBorder="1" applyAlignment="1">
      <alignment horizontal="center" vertical="center"/>
    </xf>
    <xf numFmtId="0" fontId="28" fillId="21" borderId="11" xfId="0" applyFont="1" applyFill="1" applyBorder="1" applyAlignment="1">
      <alignment horizontal="center" vertical="center"/>
    </xf>
    <xf numFmtId="0" fontId="28" fillId="21" borderId="57" xfId="0" applyFont="1" applyFill="1" applyBorder="1" applyAlignment="1">
      <alignment horizontal="center" vertical="center"/>
    </xf>
    <xf numFmtId="0" fontId="29" fillId="21" borderId="5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1" fontId="2" fillId="5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5" fillId="22" borderId="4" xfId="0" applyFont="1" applyFill="1" applyBorder="1" applyAlignment="1">
      <alignment horizontal="center" vertical="center"/>
    </xf>
    <xf numFmtId="0" fontId="25" fillId="22" borderId="5" xfId="0" applyFont="1" applyFill="1" applyBorder="1" applyAlignment="1">
      <alignment horizontal="center" vertical="center"/>
    </xf>
    <xf numFmtId="0" fontId="25" fillId="22" borderId="6" xfId="0" applyFont="1" applyFill="1" applyBorder="1" applyAlignment="1">
      <alignment horizontal="center" vertical="center"/>
    </xf>
    <xf numFmtId="0" fontId="25" fillId="22" borderId="7" xfId="0" applyFont="1" applyFill="1" applyBorder="1" applyAlignment="1">
      <alignment horizontal="center" vertical="center"/>
    </xf>
    <xf numFmtId="0" fontId="25" fillId="22" borderId="1" xfId="0" applyFont="1" applyFill="1" applyBorder="1" applyAlignment="1">
      <alignment horizontal="center" vertical="center"/>
    </xf>
    <xf numFmtId="0" fontId="25" fillId="22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6" fillId="0" borderId="7" xfId="0" applyFont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21" fillId="17" borderId="6" xfId="0" applyFont="1" applyFill="1" applyBorder="1" applyAlignment="1">
      <alignment horizontal="center" vertical="center"/>
    </xf>
    <xf numFmtId="0" fontId="21" fillId="17" borderId="8" xfId="0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 wrapText="1"/>
    </xf>
    <xf numFmtId="0" fontId="21" fillId="17" borderId="35" xfId="0" applyFont="1" applyFill="1" applyBorder="1" applyAlignment="1">
      <alignment horizontal="center" vertical="center" wrapText="1"/>
    </xf>
    <xf numFmtId="0" fontId="22" fillId="18" borderId="44" xfId="0" applyFont="1" applyFill="1" applyBorder="1" applyAlignment="1">
      <alignment horizontal="center" vertical="center"/>
    </xf>
    <xf numFmtId="0" fontId="22" fillId="18" borderId="45" xfId="0" applyFont="1" applyFill="1" applyBorder="1" applyAlignment="1">
      <alignment horizontal="center" vertical="center"/>
    </xf>
    <xf numFmtId="0" fontId="22" fillId="18" borderId="46" xfId="0" applyFont="1" applyFill="1" applyBorder="1" applyAlignment="1">
      <alignment horizontal="center" vertical="center"/>
    </xf>
    <xf numFmtId="0" fontId="21" fillId="17" borderId="7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21" fillId="17" borderId="8" xfId="0" applyFont="1" applyFill="1" applyBorder="1" applyAlignment="1">
      <alignment horizontal="center" vertical="center" wrapText="1"/>
    </xf>
    <xf numFmtId="0" fontId="21" fillId="17" borderId="15" xfId="0" applyFont="1" applyFill="1" applyBorder="1" applyAlignment="1">
      <alignment horizontal="center" vertical="center" wrapText="1"/>
    </xf>
    <xf numFmtId="0" fontId="21" fillId="17" borderId="43" xfId="0" applyFont="1" applyFill="1" applyBorder="1" applyAlignment="1">
      <alignment horizontal="center" vertical="center" wrapText="1"/>
    </xf>
    <xf numFmtId="0" fontId="21" fillId="17" borderId="48" xfId="0" applyFont="1" applyFill="1" applyBorder="1" applyAlignment="1">
      <alignment horizontal="center" vertical="center" wrapText="1"/>
    </xf>
    <xf numFmtId="0" fontId="20" fillId="17" borderId="17" xfId="0" applyFont="1" applyFill="1" applyBorder="1" applyAlignment="1">
      <alignment horizontal="center" vertical="center" wrapText="1"/>
    </xf>
    <xf numFmtId="0" fontId="20" fillId="17" borderId="40" xfId="0" applyFont="1" applyFill="1" applyBorder="1" applyAlignment="1">
      <alignment horizontal="center" vertical="center" wrapText="1"/>
    </xf>
    <xf numFmtId="0" fontId="20" fillId="17" borderId="49" xfId="0" applyFont="1" applyFill="1" applyBorder="1" applyAlignment="1">
      <alignment horizontal="center" vertical="center" wrapText="1"/>
    </xf>
    <xf numFmtId="0" fontId="20" fillId="17" borderId="19" xfId="0" applyFont="1" applyFill="1" applyBorder="1" applyAlignment="1">
      <alignment horizontal="center" vertical="center" wrapText="1"/>
    </xf>
    <xf numFmtId="0" fontId="20" fillId="17" borderId="41" xfId="0" applyFont="1" applyFill="1" applyBorder="1" applyAlignment="1">
      <alignment horizontal="center" vertical="center" wrapText="1"/>
    </xf>
    <xf numFmtId="0" fontId="20" fillId="17" borderId="50" xfId="0" applyFont="1" applyFill="1" applyBorder="1" applyAlignment="1">
      <alignment horizontal="center" vertical="center" wrapText="1"/>
    </xf>
    <xf numFmtId="0" fontId="20" fillId="17" borderId="4" xfId="0" applyFont="1" applyFill="1" applyBorder="1" applyAlignment="1">
      <alignment horizontal="center" vertical="center"/>
    </xf>
    <xf numFmtId="0" fontId="20" fillId="17" borderId="5" xfId="0" applyFont="1" applyFill="1" applyBorder="1" applyAlignment="1">
      <alignment horizontal="center" vertical="center"/>
    </xf>
    <xf numFmtId="0" fontId="20" fillId="17" borderId="6" xfId="0" applyFont="1" applyFill="1" applyBorder="1" applyAlignment="1">
      <alignment horizontal="center" vertical="center"/>
    </xf>
    <xf numFmtId="0" fontId="20" fillId="17" borderId="9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11" xfId="0" applyFont="1" applyFill="1" applyBorder="1" applyAlignment="1">
      <alignment horizontal="center" vertical="center"/>
    </xf>
    <xf numFmtId="0" fontId="21" fillId="17" borderId="39" xfId="0" applyFont="1" applyFill="1" applyBorder="1" applyAlignment="1">
      <alignment horizontal="center" vertical="center" wrapText="1"/>
    </xf>
    <xf numFmtId="0" fontId="21" fillId="17" borderId="42" xfId="0" applyFont="1" applyFill="1" applyBorder="1" applyAlignment="1">
      <alignment horizontal="center" vertical="center" wrapText="1"/>
    </xf>
    <xf numFmtId="0" fontId="21" fillId="17" borderId="47" xfId="0" applyFont="1" applyFill="1" applyBorder="1" applyAlignment="1">
      <alignment horizontal="center" vertical="center" wrapText="1"/>
    </xf>
    <xf numFmtId="0" fontId="21" fillId="17" borderId="5" xfId="0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/>
    </xf>
    <xf numFmtId="0" fontId="1" fillId="16" borderId="23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 vertical="center"/>
    </xf>
    <xf numFmtId="164" fontId="6" fillId="2" borderId="43" xfId="1" applyNumberFormat="1" applyFont="1" applyFill="1" applyBorder="1" applyAlignment="1">
      <alignment horizontal="center" vertical="center"/>
    </xf>
    <xf numFmtId="164" fontId="6" fillId="2" borderId="48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2D050"/>
      <color rgb="FFB1A0C7"/>
      <color rgb="FFFF0000"/>
      <color rgb="FFFFFF00"/>
      <color rgb="FFFF6600"/>
      <color rgb="FFC0EB35"/>
      <color rgb="FF9DE838"/>
      <color rgb="FFE1EE32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2449394</xdr:colOff>
      <xdr:row>1</xdr:row>
      <xdr:rowOff>27573</xdr:rowOff>
    </xdr:from>
    <xdr:to>
      <xdr:col>2</xdr:col>
      <xdr:colOff>3348836</xdr:colOff>
      <xdr:row>1</xdr:row>
      <xdr:rowOff>378155</xdr:rowOff>
    </xdr:to>
    <xdr:pic>
      <xdr:nvPicPr>
        <xdr:cNvPr id="6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8344" y="218073"/>
          <a:ext cx="899442" cy="3505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723949</xdr:colOff>
      <xdr:row>0</xdr:row>
      <xdr:rowOff>295275</xdr:rowOff>
    </xdr:from>
    <xdr:to>
      <xdr:col>10</xdr:col>
      <xdr:colOff>1627699</xdr:colOff>
      <xdr:row>0</xdr:row>
      <xdr:rowOff>645857</xdr:rowOff>
    </xdr:to>
    <xdr:pic>
      <xdr:nvPicPr>
        <xdr:cNvPr id="5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57699" y="295275"/>
          <a:ext cx="903750" cy="3505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250585</xdr:colOff>
      <xdr:row>0</xdr:row>
      <xdr:rowOff>40236</xdr:rowOff>
    </xdr:from>
    <xdr:to>
      <xdr:col>24</xdr:col>
      <xdr:colOff>754284</xdr:colOff>
      <xdr:row>1</xdr:row>
      <xdr:rowOff>200318</xdr:rowOff>
    </xdr:to>
    <xdr:pic>
      <xdr:nvPicPr>
        <xdr:cNvPr id="4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8935" y="40236"/>
          <a:ext cx="903750" cy="3505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795618</xdr:colOff>
      <xdr:row>0</xdr:row>
      <xdr:rowOff>123266</xdr:rowOff>
    </xdr:from>
    <xdr:to>
      <xdr:col>5</xdr:col>
      <xdr:colOff>900533</xdr:colOff>
      <xdr:row>1</xdr:row>
      <xdr:rowOff>272142</xdr:rowOff>
    </xdr:to>
    <xdr:pic>
      <xdr:nvPicPr>
        <xdr:cNvPr id="2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0030" y="123266"/>
          <a:ext cx="911738" cy="3505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824076</xdr:colOff>
      <xdr:row>0</xdr:row>
      <xdr:rowOff>44824</xdr:rowOff>
    </xdr:from>
    <xdr:to>
      <xdr:col>7</xdr:col>
      <xdr:colOff>828138</xdr:colOff>
      <xdr:row>1</xdr:row>
      <xdr:rowOff>193700</xdr:rowOff>
    </xdr:to>
    <xdr:pic>
      <xdr:nvPicPr>
        <xdr:cNvPr id="4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5782" y="44824"/>
          <a:ext cx="911738" cy="350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10"/>
  <sheetViews>
    <sheetView view="pageBreakPreview" zoomScale="120" zoomScaleNormal="100" zoomScaleSheetLayoutView="120" workbookViewId="0">
      <selection activeCell="F6" sqref="F6"/>
    </sheetView>
  </sheetViews>
  <sheetFormatPr baseColWidth="10" defaultColWidth="11.42578125" defaultRowHeight="15" x14ac:dyDescent="0.25"/>
  <cols>
    <col min="1" max="1" width="18" style="10" customWidth="1"/>
    <col min="2" max="2" width="27.42578125" style="10" customWidth="1"/>
    <col min="3" max="3" width="50.28515625" style="10" customWidth="1"/>
    <col min="4" max="4" width="29.5703125" style="9" customWidth="1"/>
    <col min="5" max="5" width="11.42578125" style="3"/>
    <col min="6" max="6" width="14.5703125" style="3" customWidth="1"/>
    <col min="7" max="7" width="15" style="3" customWidth="1"/>
    <col min="8" max="8" width="11.42578125" style="9"/>
    <col min="9" max="9" width="23" style="3" customWidth="1"/>
    <col min="10" max="10" width="26.7109375" style="3" customWidth="1"/>
    <col min="11" max="11" width="19.42578125" style="3" customWidth="1"/>
    <col min="12" max="12" width="13.140625" style="3" customWidth="1"/>
    <col min="13" max="16384" width="11.42578125" style="3"/>
  </cols>
  <sheetData>
    <row r="1" spans="1:14" s="29" customFormat="1" x14ac:dyDescent="0.25">
      <c r="A1" s="44"/>
      <c r="B1" s="45"/>
      <c r="C1" s="46"/>
    </row>
    <row r="2" spans="1:14" s="29" customFormat="1" ht="77.25" customHeight="1" x14ac:dyDescent="0.25">
      <c r="A2" s="44"/>
      <c r="B2" s="218" t="s">
        <v>46</v>
      </c>
      <c r="C2" s="219"/>
    </row>
    <row r="3" spans="1:14" s="33" customFormat="1" x14ac:dyDescent="0.25">
      <c r="A3" s="47"/>
      <c r="B3" s="48" t="s">
        <v>45</v>
      </c>
      <c r="C3" s="49"/>
      <c r="D3" s="45"/>
      <c r="E3" s="50"/>
      <c r="F3" s="50"/>
      <c r="G3" s="50"/>
      <c r="H3" s="50"/>
      <c r="I3" s="50"/>
      <c r="J3" s="50"/>
      <c r="K3" s="50"/>
      <c r="L3" s="50"/>
      <c r="M3" s="50"/>
      <c r="N3" s="50"/>
    </row>
    <row r="5" spans="1:14" ht="30" x14ac:dyDescent="0.25">
      <c r="A5"/>
      <c r="B5" s="17" t="s">
        <v>29</v>
      </c>
      <c r="C5" s="81" t="s">
        <v>200</v>
      </c>
      <c r="D5"/>
      <c r="E5"/>
      <c r="F5"/>
      <c r="G5"/>
      <c r="H5"/>
      <c r="I5"/>
      <c r="J5"/>
      <c r="K5"/>
      <c r="L5"/>
      <c r="M5"/>
      <c r="N5"/>
    </row>
    <row r="6" spans="1:14" x14ac:dyDescent="0.25">
      <c r="A6"/>
      <c r="B6" s="17" t="s">
        <v>44</v>
      </c>
      <c r="C6" s="82">
        <v>42144</v>
      </c>
      <c r="D6"/>
      <c r="E6"/>
      <c r="F6"/>
      <c r="G6"/>
      <c r="H6"/>
      <c r="I6"/>
      <c r="J6"/>
      <c r="K6"/>
      <c r="L6"/>
      <c r="M6"/>
      <c r="N6"/>
    </row>
    <row r="7" spans="1:14" x14ac:dyDescent="0.25">
      <c r="A7"/>
      <c r="B7" s="17" t="s">
        <v>30</v>
      </c>
      <c r="C7" s="81" t="s">
        <v>201</v>
      </c>
      <c r="D7"/>
      <c r="E7"/>
      <c r="F7"/>
      <c r="G7"/>
      <c r="H7"/>
      <c r="I7"/>
      <c r="J7"/>
      <c r="K7"/>
      <c r="L7"/>
      <c r="M7"/>
      <c r="N7"/>
    </row>
    <row r="9" spans="1:14" ht="30" x14ac:dyDescent="0.25">
      <c r="B9" s="95" t="s">
        <v>184</v>
      </c>
      <c r="C9" s="10" t="s">
        <v>185</v>
      </c>
    </row>
    <row r="10" spans="1:14" x14ac:dyDescent="0.25">
      <c r="C10" s="10" t="s">
        <v>186</v>
      </c>
    </row>
  </sheetData>
  <mergeCells count="1">
    <mergeCell ref="B2:C2"/>
  </mergeCells>
  <pageMargins left="0.7" right="0.7" top="0.75" bottom="0.75" header="0.3" footer="0.3"/>
  <pageSetup paperSize="9" scale="91" orientation="portrait" r:id="rId1"/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R49"/>
  <sheetViews>
    <sheetView showGridLines="0" view="pageBreakPreview" zoomScale="60" zoomScaleNormal="60" workbookViewId="0">
      <selection activeCell="E20" sqref="E20"/>
    </sheetView>
  </sheetViews>
  <sheetFormatPr baseColWidth="10" defaultColWidth="11.42578125" defaultRowHeight="15" x14ac:dyDescent="0.25"/>
  <cols>
    <col min="1" max="1" width="18" customWidth="1"/>
    <col min="2" max="2" width="18" style="4" customWidth="1"/>
    <col min="3" max="3" width="27.42578125" style="4" customWidth="1"/>
    <col min="4" max="4" width="50.28515625" style="4" customWidth="1"/>
    <col min="5" max="5" width="29.5703125" style="1" customWidth="1"/>
    <col min="6" max="6" width="22.42578125" customWidth="1"/>
    <col min="7" max="7" width="25.28515625" customWidth="1"/>
    <col min="8" max="8" width="15" customWidth="1"/>
    <col min="9" max="9" width="11.42578125" style="1"/>
    <col min="10" max="10" width="23" customWidth="1"/>
    <col min="11" max="11" width="26.7109375" customWidth="1"/>
    <col min="12" max="12" width="19.42578125" customWidth="1"/>
    <col min="13" max="13" width="13.140625" customWidth="1"/>
  </cols>
  <sheetData>
    <row r="1" spans="1:18" s="29" customFormat="1" ht="91.5" customHeight="1" x14ac:dyDescent="0.25">
      <c r="B1" s="51" t="s">
        <v>192</v>
      </c>
      <c r="C1" s="45"/>
      <c r="D1" s="46"/>
    </row>
    <row r="2" spans="1:18" s="29" customFormat="1" ht="22.5" customHeight="1" x14ac:dyDescent="0.25">
      <c r="B2" s="51"/>
      <c r="C2" s="45"/>
      <c r="D2" s="46"/>
    </row>
    <row r="3" spans="1:18" s="29" customFormat="1" ht="24" customHeight="1" x14ac:dyDescent="0.25">
      <c r="B3" s="220" t="s">
        <v>187</v>
      </c>
      <c r="C3" s="220"/>
      <c r="D3" s="220"/>
      <c r="E3" s="220"/>
      <c r="F3" s="220"/>
      <c r="G3" s="220"/>
      <c r="H3" s="220"/>
      <c r="I3" s="220"/>
      <c r="J3" s="220"/>
      <c r="K3" s="220"/>
    </row>
    <row r="4" spans="1:18" s="33" customFormat="1" ht="42.75" customHeight="1" thickBot="1" x14ac:dyDescent="0.3">
      <c r="L4" s="51"/>
      <c r="M4" s="51"/>
      <c r="N4" s="51"/>
      <c r="O4" s="51"/>
    </row>
    <row r="5" spans="1:18" s="3" customFormat="1" x14ac:dyDescent="0.25">
      <c r="B5" s="110" t="s">
        <v>128</v>
      </c>
      <c r="C5" s="110" t="s">
        <v>129</v>
      </c>
      <c r="D5" s="110" t="s">
        <v>130</v>
      </c>
      <c r="E5" s="111" t="s">
        <v>166</v>
      </c>
      <c r="F5" s="111" t="s">
        <v>167</v>
      </c>
      <c r="G5" s="111" t="s">
        <v>168</v>
      </c>
      <c r="H5" s="111" t="s">
        <v>169</v>
      </c>
      <c r="I5" s="111" t="s">
        <v>170</v>
      </c>
      <c r="J5" s="111" t="s">
        <v>171</v>
      </c>
      <c r="K5" s="111" t="s">
        <v>172</v>
      </c>
    </row>
    <row r="6" spans="1:18" ht="30" x14ac:dyDescent="0.25">
      <c r="A6" s="3"/>
      <c r="B6" s="11" t="s">
        <v>6</v>
      </c>
      <c r="C6" s="11" t="s">
        <v>131</v>
      </c>
      <c r="D6" s="11" t="s">
        <v>132</v>
      </c>
      <c r="E6" s="12">
        <v>4.3099999999999996</v>
      </c>
      <c r="F6" s="13" t="s">
        <v>10</v>
      </c>
      <c r="G6" s="14" t="s">
        <v>148</v>
      </c>
      <c r="H6" s="15" t="s">
        <v>11</v>
      </c>
      <c r="I6" s="2">
        <f>IF(E6="No aplica",0,IF(E6&gt;20,2,IF(E6&gt;5,1,0)))</f>
        <v>0</v>
      </c>
      <c r="J6" s="16" t="s">
        <v>173</v>
      </c>
      <c r="K6" s="16"/>
      <c r="L6" s="3"/>
      <c r="M6" s="3"/>
      <c r="N6" s="3"/>
      <c r="O6" s="3"/>
      <c r="P6" s="3"/>
      <c r="Q6" s="3"/>
      <c r="R6" s="3"/>
    </row>
    <row r="7" spans="1:18" x14ac:dyDescent="0.25">
      <c r="A7" s="3"/>
      <c r="B7" s="11" t="s">
        <v>6</v>
      </c>
      <c r="C7" s="11" t="s">
        <v>8</v>
      </c>
      <c r="D7" s="11" t="s">
        <v>133</v>
      </c>
      <c r="E7" s="12">
        <v>17</v>
      </c>
      <c r="F7" s="13" t="s">
        <v>149</v>
      </c>
      <c r="G7" s="14" t="s">
        <v>150</v>
      </c>
      <c r="H7" s="15" t="s">
        <v>9</v>
      </c>
      <c r="I7" s="2">
        <f>IF(E7="No aplica",0,IF(E7&gt;50,2,IF(E7&gt;10,1,0)))</f>
        <v>1</v>
      </c>
      <c r="J7" s="16" t="s">
        <v>173</v>
      </c>
      <c r="K7" s="16"/>
      <c r="L7" s="3"/>
      <c r="M7" s="3"/>
      <c r="N7" s="3"/>
      <c r="O7" s="3"/>
      <c r="P7" s="3"/>
      <c r="Q7" s="3"/>
      <c r="R7" s="3"/>
    </row>
    <row r="8" spans="1:18" ht="15" customHeight="1" x14ac:dyDescent="0.25">
      <c r="A8" s="3"/>
      <c r="B8" s="11" t="s">
        <v>6</v>
      </c>
      <c r="C8" s="11" t="s">
        <v>12</v>
      </c>
      <c r="D8" s="11" t="s">
        <v>134</v>
      </c>
      <c r="E8" s="209">
        <v>57.1</v>
      </c>
      <c r="F8" s="13" t="s">
        <v>16</v>
      </c>
      <c r="G8" s="14" t="s">
        <v>15</v>
      </c>
      <c r="H8" s="15" t="s">
        <v>14</v>
      </c>
      <c r="I8" s="2">
        <f>IF(E8="No aplica",0,IF(E8&gt;50,2,IF(E8&gt;20,1,0)))</f>
        <v>2</v>
      </c>
      <c r="J8" s="16" t="s">
        <v>13</v>
      </c>
      <c r="K8" s="16"/>
      <c r="L8" s="3"/>
      <c r="M8" s="3"/>
      <c r="N8" s="3"/>
      <c r="O8" s="3"/>
      <c r="P8" s="3"/>
      <c r="Q8" s="3"/>
      <c r="R8" s="3"/>
    </row>
    <row r="9" spans="1:18" ht="15" customHeight="1" x14ac:dyDescent="0.25">
      <c r="A9" s="3"/>
      <c r="B9" s="11" t="s">
        <v>7</v>
      </c>
      <c r="C9" s="11" t="s">
        <v>131</v>
      </c>
      <c r="D9" s="11" t="s">
        <v>132</v>
      </c>
      <c r="E9" s="210" t="s">
        <v>25</v>
      </c>
      <c r="F9" s="13" t="s">
        <v>10</v>
      </c>
      <c r="G9" s="14" t="s">
        <v>148</v>
      </c>
      <c r="H9" s="15" t="s">
        <v>11</v>
      </c>
      <c r="I9" s="2">
        <f>IF(E9="No aplica",0,IF(E9&gt;20,2,IF(E9&gt;5,1,0)))</f>
        <v>0</v>
      </c>
      <c r="J9" s="16" t="s">
        <v>173</v>
      </c>
      <c r="K9" s="16"/>
      <c r="L9" s="3"/>
      <c r="M9" s="3"/>
      <c r="N9" s="3"/>
      <c r="O9" s="3"/>
      <c r="P9" s="3"/>
      <c r="Q9" s="3"/>
      <c r="R9" s="3"/>
    </row>
    <row r="10" spans="1:18" x14ac:dyDescent="0.25">
      <c r="A10" s="3"/>
      <c r="B10" s="11" t="s">
        <v>7</v>
      </c>
      <c r="C10" s="11" t="s">
        <v>8</v>
      </c>
      <c r="D10" s="11" t="s">
        <v>133</v>
      </c>
      <c r="E10" s="210" t="s">
        <v>25</v>
      </c>
      <c r="F10" s="13" t="s">
        <v>149</v>
      </c>
      <c r="G10" s="14" t="s">
        <v>150</v>
      </c>
      <c r="H10" s="15" t="s">
        <v>9</v>
      </c>
      <c r="I10" s="2">
        <f>IF(E10="No aplica",0,IF(E10&gt;50,2,IF(E10&gt;10,1,0)))</f>
        <v>0</v>
      </c>
      <c r="J10" s="16" t="s">
        <v>173</v>
      </c>
      <c r="K10" s="16"/>
      <c r="L10" s="3"/>
      <c r="M10" s="3"/>
      <c r="N10" s="3"/>
      <c r="O10" s="3"/>
      <c r="P10" s="3"/>
      <c r="Q10" s="3"/>
      <c r="R10" s="3"/>
    </row>
    <row r="11" spans="1:18" ht="30" x14ac:dyDescent="0.25">
      <c r="A11" s="3"/>
      <c r="B11" s="11" t="s">
        <v>7</v>
      </c>
      <c r="C11" s="11" t="s">
        <v>135</v>
      </c>
      <c r="D11" s="11" t="s">
        <v>136</v>
      </c>
      <c r="E11" s="210" t="s">
        <v>25</v>
      </c>
      <c r="F11" s="13" t="s">
        <v>151</v>
      </c>
      <c r="G11" s="14" t="s">
        <v>152</v>
      </c>
      <c r="H11" s="15" t="s">
        <v>153</v>
      </c>
      <c r="I11" s="2">
        <f>IF(E11="No aplica",0,IF(E11="Criterio 1",2,IF(E11="Criterio 2",1,0)))</f>
        <v>0</v>
      </c>
      <c r="J11" s="16" t="s">
        <v>174</v>
      </c>
      <c r="K11" s="16"/>
      <c r="L11" s="3"/>
      <c r="M11" s="3"/>
      <c r="N11" s="3"/>
      <c r="O11" s="3"/>
      <c r="P11" s="3"/>
      <c r="Q11" s="3"/>
      <c r="R11" s="3"/>
    </row>
    <row r="12" spans="1:18" ht="15" customHeight="1" x14ac:dyDescent="0.25">
      <c r="A12" s="3"/>
      <c r="B12" s="11" t="s">
        <v>203</v>
      </c>
      <c r="C12" s="11" t="s">
        <v>131</v>
      </c>
      <c r="D12" s="11" t="s">
        <v>132</v>
      </c>
      <c r="E12" s="12">
        <v>12.97</v>
      </c>
      <c r="F12" s="13" t="s">
        <v>10</v>
      </c>
      <c r="G12" s="14" t="s">
        <v>148</v>
      </c>
      <c r="H12" s="15" t="s">
        <v>11</v>
      </c>
      <c r="I12" s="2">
        <f>IF(E12="No aplica",0,IF(E12&gt;20,2,IF(E12&gt;5,1,0)))</f>
        <v>1</v>
      </c>
      <c r="J12" s="16" t="s">
        <v>173</v>
      </c>
      <c r="K12" s="16"/>
      <c r="L12" s="3"/>
      <c r="M12" s="3"/>
      <c r="N12" s="3"/>
      <c r="O12" s="3"/>
      <c r="P12" s="3"/>
      <c r="Q12" s="3"/>
      <c r="R12" s="3"/>
    </row>
    <row r="13" spans="1:18" x14ac:dyDescent="0.25">
      <c r="A13" s="3"/>
      <c r="B13" s="11" t="s">
        <v>203</v>
      </c>
      <c r="C13" s="11" t="s">
        <v>8</v>
      </c>
      <c r="D13" s="11" t="s">
        <v>133</v>
      </c>
      <c r="E13" s="208">
        <v>163</v>
      </c>
      <c r="F13" s="13" t="s">
        <v>149</v>
      </c>
      <c r="G13" s="14" t="s">
        <v>150</v>
      </c>
      <c r="H13" s="15" t="s">
        <v>9</v>
      </c>
      <c r="I13" s="2">
        <f>IF(E13="No aplica",0,IF(E13&gt;50,2,IF(E13&gt;10,1,0)))</f>
        <v>2</v>
      </c>
      <c r="J13" s="16" t="s">
        <v>173</v>
      </c>
      <c r="K13" s="16"/>
      <c r="L13" s="3"/>
      <c r="M13" s="3"/>
      <c r="N13" s="3"/>
      <c r="O13" s="3"/>
      <c r="P13" s="3"/>
      <c r="Q13" s="3"/>
      <c r="R13" s="3"/>
    </row>
    <row r="14" spans="1:18" ht="30" x14ac:dyDescent="0.25">
      <c r="A14" s="3"/>
      <c r="B14" s="11" t="s">
        <v>203</v>
      </c>
      <c r="C14" s="11" t="s">
        <v>18</v>
      </c>
      <c r="D14" s="11" t="s">
        <v>137</v>
      </c>
      <c r="E14" s="210" t="s">
        <v>42</v>
      </c>
      <c r="F14" s="13" t="s">
        <v>154</v>
      </c>
      <c r="G14" s="14" t="s">
        <v>155</v>
      </c>
      <c r="H14" s="15" t="s">
        <v>156</v>
      </c>
      <c r="I14" s="2">
        <f>IF(E14="No aplica",0,IF(E14="Criterio 1",2,IF(E14="Criterio 2",1,0)))</f>
        <v>2</v>
      </c>
      <c r="J14" s="16" t="s">
        <v>174</v>
      </c>
      <c r="K14" s="16"/>
      <c r="L14" s="3"/>
      <c r="M14" s="3"/>
      <c r="N14" s="3"/>
      <c r="O14" s="3"/>
      <c r="P14" s="3"/>
      <c r="Q14" s="3"/>
      <c r="R14" s="3"/>
    </row>
    <row r="15" spans="1:18" ht="30" x14ac:dyDescent="0.25">
      <c r="A15" s="3"/>
      <c r="B15" s="11" t="s">
        <v>5</v>
      </c>
      <c r="C15" s="11" t="s">
        <v>131</v>
      </c>
      <c r="D15" s="11" t="s">
        <v>132</v>
      </c>
      <c r="E15" s="208">
        <v>2</v>
      </c>
      <c r="F15" s="13" t="s">
        <v>10</v>
      </c>
      <c r="G15" s="14" t="s">
        <v>148</v>
      </c>
      <c r="H15" s="15" t="s">
        <v>11</v>
      </c>
      <c r="I15" s="2">
        <f>IF(E15="No aplica",0,IF(E15&gt;20,2,IF(E15&gt;5,1,0)))</f>
        <v>0</v>
      </c>
      <c r="J15" s="16" t="s">
        <v>173</v>
      </c>
      <c r="K15" s="16"/>
      <c r="L15" s="3"/>
      <c r="M15" s="3"/>
      <c r="N15" s="3"/>
      <c r="O15" s="3"/>
      <c r="P15" s="3"/>
      <c r="Q15" s="3"/>
      <c r="R15" s="3"/>
    </row>
    <row r="16" spans="1:18" x14ac:dyDescent="0.25">
      <c r="A16" s="3"/>
      <c r="B16" s="11" t="s">
        <v>5</v>
      </c>
      <c r="C16" s="11" t="s">
        <v>8</v>
      </c>
      <c r="D16" s="11" t="s">
        <v>133</v>
      </c>
      <c r="E16" s="208">
        <v>84.23</v>
      </c>
      <c r="F16" s="13" t="s">
        <v>149</v>
      </c>
      <c r="G16" s="14" t="s">
        <v>150</v>
      </c>
      <c r="H16" s="15" t="s">
        <v>9</v>
      </c>
      <c r="I16" s="2">
        <f>IF(E16="No aplica",0,IF(E16&gt;50,2,IF(E16&gt;10,1,0)))</f>
        <v>2</v>
      </c>
      <c r="J16" s="16" t="s">
        <v>173</v>
      </c>
      <c r="K16" s="16"/>
      <c r="L16" s="3"/>
      <c r="M16" s="3"/>
      <c r="N16" s="3"/>
      <c r="O16" s="3"/>
      <c r="P16" s="3"/>
      <c r="Q16" s="3"/>
      <c r="R16" s="3"/>
    </row>
    <row r="17" spans="1:18" ht="15" customHeight="1" x14ac:dyDescent="0.25">
      <c r="A17" s="3"/>
      <c r="B17" s="11" t="s">
        <v>5</v>
      </c>
      <c r="C17" s="11" t="s">
        <v>138</v>
      </c>
      <c r="D17" s="11" t="s">
        <v>139</v>
      </c>
      <c r="E17" s="210" t="s">
        <v>43</v>
      </c>
      <c r="F17" s="13" t="s">
        <v>157</v>
      </c>
      <c r="G17" s="14" t="s">
        <v>158</v>
      </c>
      <c r="H17" s="15" t="s">
        <v>159</v>
      </c>
      <c r="I17" s="2">
        <f>IF(E17="No aplica",0,IF(E17="Criterio 1",2,IF(E17="Criterio 2",1,0)))</f>
        <v>1</v>
      </c>
      <c r="J17" s="16" t="s">
        <v>13</v>
      </c>
      <c r="K17" s="16"/>
      <c r="L17" s="3"/>
      <c r="M17" s="3"/>
      <c r="N17" s="3"/>
      <c r="O17" s="3"/>
      <c r="P17" s="3"/>
      <c r="Q17" s="3"/>
      <c r="R17" s="3"/>
    </row>
    <row r="18" spans="1:18" ht="30" x14ac:dyDescent="0.25">
      <c r="A18" s="3"/>
      <c r="B18" s="11" t="s">
        <v>140</v>
      </c>
      <c r="C18" s="11" t="s">
        <v>131</v>
      </c>
      <c r="D18" s="11" t="s">
        <v>132</v>
      </c>
      <c r="E18" s="208">
        <v>55</v>
      </c>
      <c r="F18" s="13" t="s">
        <v>10</v>
      </c>
      <c r="G18" s="14" t="s">
        <v>148</v>
      </c>
      <c r="H18" s="15" t="s">
        <v>11</v>
      </c>
      <c r="I18" s="2">
        <f>IF(E18="No aplica",0,IF(E18&gt;20,2,IF(E18&gt;5,1,0)))</f>
        <v>2</v>
      </c>
      <c r="J18" s="16" t="s">
        <v>173</v>
      </c>
      <c r="K18" s="16"/>
      <c r="L18" s="3"/>
      <c r="M18" s="3"/>
      <c r="N18" s="3"/>
      <c r="O18" s="3"/>
      <c r="P18" s="3"/>
      <c r="Q18" s="3"/>
      <c r="R18" s="3"/>
    </row>
    <row r="19" spans="1:18" x14ac:dyDescent="0.25">
      <c r="A19" s="3"/>
      <c r="B19" s="11" t="s">
        <v>140</v>
      </c>
      <c r="C19" s="11" t="s">
        <v>8</v>
      </c>
      <c r="D19" s="11" t="s">
        <v>133</v>
      </c>
      <c r="E19" s="208">
        <v>80</v>
      </c>
      <c r="F19" s="13" t="s">
        <v>149</v>
      </c>
      <c r="G19" s="14" t="s">
        <v>150</v>
      </c>
      <c r="H19" s="15" t="s">
        <v>9</v>
      </c>
      <c r="I19" s="2">
        <f>IF(E19="No aplica",0,IF(E19&gt;50,2,IF(E19&gt;10,1,0)))</f>
        <v>2</v>
      </c>
      <c r="J19" s="16" t="s">
        <v>173</v>
      </c>
      <c r="K19" s="16"/>
      <c r="L19" s="3"/>
      <c r="M19" s="3"/>
      <c r="N19" s="3"/>
      <c r="O19" s="3"/>
      <c r="P19" s="3"/>
      <c r="Q19" s="3"/>
      <c r="R19" s="3"/>
    </row>
    <row r="20" spans="1:18" ht="15" customHeight="1" x14ac:dyDescent="0.25">
      <c r="A20" s="3"/>
      <c r="B20" s="11" t="s">
        <v>140</v>
      </c>
      <c r="C20" s="11" t="s">
        <v>17</v>
      </c>
      <c r="D20" s="11" t="s">
        <v>141</v>
      </c>
      <c r="E20" s="211" t="s">
        <v>41</v>
      </c>
      <c r="F20" s="113" t="s">
        <v>160</v>
      </c>
      <c r="G20" s="14" t="s">
        <v>161</v>
      </c>
      <c r="H20" s="15" t="s">
        <v>162</v>
      </c>
      <c r="I20" s="2">
        <f>IF(E20="No aplica",0,IF(E20="Criterio 1",2,IF(E20="Criterio 2",1,0)))</f>
        <v>0</v>
      </c>
      <c r="J20" s="16" t="s">
        <v>13</v>
      </c>
      <c r="K20" s="16"/>
      <c r="L20" s="3"/>
      <c r="M20" s="3"/>
      <c r="N20" s="3"/>
      <c r="O20" s="3"/>
      <c r="P20" s="3"/>
      <c r="Q20" s="3"/>
      <c r="R20" s="3"/>
    </row>
    <row r="21" spans="1:18" ht="30" x14ac:dyDescent="0.25">
      <c r="A21" s="3"/>
      <c r="B21" s="11" t="s">
        <v>4</v>
      </c>
      <c r="C21" s="11" t="s">
        <v>131</v>
      </c>
      <c r="D21" s="11" t="s">
        <v>132</v>
      </c>
      <c r="E21" s="208">
        <v>6</v>
      </c>
      <c r="F21" s="13" t="s">
        <v>10</v>
      </c>
      <c r="G21" s="14" t="s">
        <v>148</v>
      </c>
      <c r="H21" s="15" t="s">
        <v>11</v>
      </c>
      <c r="I21" s="2">
        <f>IF(E21="No aplica",0,IF(E21&gt;20,2,IF(E21&gt;5,1,0)))</f>
        <v>1</v>
      </c>
      <c r="J21" s="16" t="s">
        <v>173</v>
      </c>
      <c r="K21" s="16"/>
      <c r="L21" s="3"/>
      <c r="M21" s="3"/>
      <c r="N21" s="3"/>
      <c r="O21" s="3"/>
      <c r="P21" s="3"/>
      <c r="Q21" s="3"/>
      <c r="R21" s="3"/>
    </row>
    <row r="22" spans="1:18" x14ac:dyDescent="0.25">
      <c r="A22" s="3"/>
      <c r="B22" s="11" t="s">
        <v>4</v>
      </c>
      <c r="C22" s="11" t="s">
        <v>8</v>
      </c>
      <c r="D22" s="11" t="s">
        <v>133</v>
      </c>
      <c r="E22" s="208">
        <v>223.05</v>
      </c>
      <c r="F22" s="13" t="s">
        <v>149</v>
      </c>
      <c r="G22" s="14" t="s">
        <v>150</v>
      </c>
      <c r="H22" s="15" t="s">
        <v>9</v>
      </c>
      <c r="I22" s="2">
        <f>IF(E22="No aplica",0,IF(E22&gt;50,2,IF(E22&gt;10,1,0)))</f>
        <v>2</v>
      </c>
      <c r="J22" s="16" t="s">
        <v>173</v>
      </c>
      <c r="K22" s="16"/>
      <c r="L22" s="3"/>
      <c r="M22" s="3"/>
      <c r="N22" s="3"/>
      <c r="O22" s="3"/>
      <c r="P22" s="3"/>
      <c r="Q22" s="3"/>
      <c r="R22" s="3"/>
    </row>
    <row r="23" spans="1:18" ht="15" customHeight="1" x14ac:dyDescent="0.25">
      <c r="A23" s="3"/>
      <c r="B23" s="11" t="s">
        <v>4</v>
      </c>
      <c r="C23" s="11" t="s">
        <v>138</v>
      </c>
      <c r="D23" s="11" t="s">
        <v>139</v>
      </c>
      <c r="E23" s="210" t="s">
        <v>42</v>
      </c>
      <c r="F23" s="13" t="s">
        <v>157</v>
      </c>
      <c r="G23" s="14" t="s">
        <v>158</v>
      </c>
      <c r="H23" s="15" t="s">
        <v>159</v>
      </c>
      <c r="I23" s="2">
        <f>IF(E23="No aplica",0,IF(E23="Criterio 1",2,IF(E23="Criterio 2",1,0)))</f>
        <v>2</v>
      </c>
      <c r="J23" s="16" t="s">
        <v>13</v>
      </c>
      <c r="K23" s="16"/>
      <c r="L23" s="3"/>
      <c r="M23" s="3"/>
      <c r="N23" s="3"/>
      <c r="O23" s="3"/>
      <c r="P23" s="3"/>
      <c r="Q23" s="3"/>
      <c r="R23" s="3"/>
    </row>
    <row r="24" spans="1:18" ht="30" x14ac:dyDescent="0.25">
      <c r="A24" s="3"/>
      <c r="B24" s="11" t="s">
        <v>19</v>
      </c>
      <c r="C24" s="11" t="s">
        <v>131</v>
      </c>
      <c r="D24" s="11" t="s">
        <v>132</v>
      </c>
      <c r="E24" s="208">
        <v>6</v>
      </c>
      <c r="F24" s="13" t="s">
        <v>10</v>
      </c>
      <c r="G24" s="14" t="s">
        <v>148</v>
      </c>
      <c r="H24" s="15" t="s">
        <v>11</v>
      </c>
      <c r="I24" s="2">
        <f>IF(E24="No aplica",0,IF(E24&gt;20,2,IF(E24&gt;5,1,0)))</f>
        <v>1</v>
      </c>
      <c r="J24" s="16" t="s">
        <v>173</v>
      </c>
      <c r="K24" s="16"/>
      <c r="L24" s="3"/>
      <c r="M24" s="3"/>
      <c r="N24" s="3"/>
      <c r="O24" s="3"/>
      <c r="P24" s="3"/>
      <c r="Q24" s="3"/>
      <c r="R24" s="3"/>
    </row>
    <row r="25" spans="1:18" x14ac:dyDescent="0.25">
      <c r="A25" s="3"/>
      <c r="B25" s="11" t="s">
        <v>19</v>
      </c>
      <c r="C25" s="11" t="s">
        <v>8</v>
      </c>
      <c r="D25" s="11" t="s">
        <v>133</v>
      </c>
      <c r="E25" s="208">
        <v>76.52</v>
      </c>
      <c r="F25" s="13" t="s">
        <v>149</v>
      </c>
      <c r="G25" s="14" t="s">
        <v>150</v>
      </c>
      <c r="H25" s="15" t="s">
        <v>9</v>
      </c>
      <c r="I25" s="2">
        <f>IF(E25="No aplica",0,IF(E25&gt;50,2,IF(E25&gt;10,1,0)))</f>
        <v>2</v>
      </c>
      <c r="J25" s="16" t="s">
        <v>173</v>
      </c>
      <c r="K25" s="16"/>
      <c r="L25" s="3"/>
      <c r="M25" s="3"/>
      <c r="N25" s="3"/>
      <c r="O25" s="3"/>
      <c r="P25" s="3"/>
      <c r="Q25" s="3"/>
      <c r="R25" s="3"/>
    </row>
    <row r="26" spans="1:18" ht="15" customHeight="1" x14ac:dyDescent="0.25">
      <c r="A26" s="3"/>
      <c r="B26" s="11" t="s">
        <v>19</v>
      </c>
      <c r="C26" s="11" t="s">
        <v>142</v>
      </c>
      <c r="D26" s="11" t="s">
        <v>143</v>
      </c>
      <c r="E26" s="208">
        <v>100</v>
      </c>
      <c r="F26" s="13" t="s">
        <v>16</v>
      </c>
      <c r="G26" s="14" t="s">
        <v>21</v>
      </c>
      <c r="H26" s="15" t="s">
        <v>22</v>
      </c>
      <c r="I26" s="2">
        <f>IF(E26="No aplica",0,IF(E26&gt;60,2,IF(E26&gt;20,1,0)))</f>
        <v>2</v>
      </c>
      <c r="J26" s="16" t="s">
        <v>13</v>
      </c>
      <c r="K26" s="16"/>
      <c r="L26" s="3"/>
      <c r="M26" s="3"/>
      <c r="N26" s="3"/>
      <c r="O26" s="3"/>
      <c r="P26" s="3"/>
      <c r="Q26" s="3"/>
      <c r="R26" s="3"/>
    </row>
    <row r="27" spans="1:18" ht="30" x14ac:dyDescent="0.25">
      <c r="A27" s="3"/>
      <c r="B27" s="11" t="s">
        <v>144</v>
      </c>
      <c r="C27" s="11" t="s">
        <v>131</v>
      </c>
      <c r="D27" s="11" t="s">
        <v>132</v>
      </c>
      <c r="E27" s="208">
        <v>1</v>
      </c>
      <c r="F27" s="13" t="s">
        <v>10</v>
      </c>
      <c r="G27" s="14" t="s">
        <v>148</v>
      </c>
      <c r="H27" s="15" t="s">
        <v>11</v>
      </c>
      <c r="I27" s="2">
        <f>IF(E27="No aplica",0,IF(E27&gt;20,2,IF(E27&gt;5,1,0)))</f>
        <v>0</v>
      </c>
      <c r="J27" s="16" t="s">
        <v>173</v>
      </c>
      <c r="K27" s="16"/>
      <c r="L27" s="3"/>
      <c r="M27" s="3"/>
      <c r="N27" s="3"/>
      <c r="O27" s="3"/>
      <c r="P27" s="3"/>
      <c r="Q27" s="3"/>
      <c r="R27" s="3"/>
    </row>
    <row r="28" spans="1:18" x14ac:dyDescent="0.25">
      <c r="A28" s="3"/>
      <c r="B28" s="11" t="s">
        <v>144</v>
      </c>
      <c r="C28" s="11" t="s">
        <v>8</v>
      </c>
      <c r="D28" s="11" t="s">
        <v>133</v>
      </c>
      <c r="E28" s="208">
        <v>66.19</v>
      </c>
      <c r="F28" s="13" t="s">
        <v>149</v>
      </c>
      <c r="G28" s="14" t="s">
        <v>150</v>
      </c>
      <c r="H28" s="15" t="s">
        <v>9</v>
      </c>
      <c r="I28" s="2">
        <f>IF(E28="No aplica",0,IF(E28&gt;50,2,IF(E28&gt;10,1,0)))</f>
        <v>2</v>
      </c>
      <c r="J28" s="16" t="s">
        <v>173</v>
      </c>
      <c r="K28" s="16"/>
      <c r="L28" s="3"/>
      <c r="M28" s="3"/>
      <c r="N28" s="3"/>
      <c r="O28" s="3"/>
      <c r="P28" s="3"/>
      <c r="Q28" s="3"/>
      <c r="R28" s="3"/>
    </row>
    <row r="29" spans="1:18" ht="15" customHeight="1" x14ac:dyDescent="0.25">
      <c r="A29" s="3"/>
      <c r="B29" s="11" t="s">
        <v>144</v>
      </c>
      <c r="C29" s="11" t="s">
        <v>145</v>
      </c>
      <c r="D29" s="11" t="s">
        <v>146</v>
      </c>
      <c r="E29" s="208">
        <v>23</v>
      </c>
      <c r="F29" s="13" t="s">
        <v>20</v>
      </c>
      <c r="G29" s="14" t="s">
        <v>23</v>
      </c>
      <c r="H29" s="15" t="s">
        <v>24</v>
      </c>
      <c r="I29" s="2">
        <f>IF(E29="No aplica",0,IF(E29&lt;20,2,IF(E29&lt;60,1,0)))</f>
        <v>1</v>
      </c>
      <c r="J29" s="16" t="s">
        <v>13</v>
      </c>
      <c r="K29" s="16"/>
      <c r="L29" s="3"/>
      <c r="M29" s="3"/>
      <c r="N29" s="3"/>
      <c r="O29" s="3"/>
      <c r="P29" s="3"/>
      <c r="Q29" s="3"/>
      <c r="R29" s="3"/>
    </row>
    <row r="30" spans="1:18" ht="30" x14ac:dyDescent="0.25">
      <c r="A30" s="3"/>
      <c r="B30" s="11" t="s">
        <v>202</v>
      </c>
      <c r="C30" s="11" t="s">
        <v>131</v>
      </c>
      <c r="D30" s="11" t="s">
        <v>132</v>
      </c>
      <c r="E30" s="208">
        <v>4.55</v>
      </c>
      <c r="F30" s="13" t="s">
        <v>10</v>
      </c>
      <c r="G30" s="14" t="s">
        <v>148</v>
      </c>
      <c r="H30" s="15" t="s">
        <v>11</v>
      </c>
      <c r="I30" s="2">
        <f>IF(E30="No aplica",0,IF(E30&gt;20,2,IF(E30&gt;5,1,0)))</f>
        <v>0</v>
      </c>
      <c r="J30" s="16" t="s">
        <v>173</v>
      </c>
      <c r="K30" s="16"/>
      <c r="L30" s="3"/>
      <c r="M30" s="3"/>
      <c r="N30" s="3"/>
      <c r="O30" s="3"/>
      <c r="P30" s="3"/>
      <c r="Q30" s="3"/>
      <c r="R30" s="3"/>
    </row>
    <row r="31" spans="1:18" x14ac:dyDescent="0.25">
      <c r="A31" s="3"/>
      <c r="B31" s="11" t="s">
        <v>202</v>
      </c>
      <c r="C31" s="11" t="s">
        <v>8</v>
      </c>
      <c r="D31" s="11" t="s">
        <v>133</v>
      </c>
      <c r="E31" s="208">
        <v>174.74</v>
      </c>
      <c r="F31" s="13" t="s">
        <v>149</v>
      </c>
      <c r="G31" s="14" t="s">
        <v>150</v>
      </c>
      <c r="H31" s="15" t="s">
        <v>9</v>
      </c>
      <c r="I31" s="2">
        <f>IF(E31="No aplica",0,IF(E31&gt;50,2,IF(E31&gt;10,1,0)))</f>
        <v>2</v>
      </c>
      <c r="J31" s="16" t="s">
        <v>173</v>
      </c>
      <c r="K31" s="16"/>
      <c r="L31" s="3"/>
      <c r="M31" s="3"/>
      <c r="N31" s="3"/>
      <c r="O31" s="3"/>
      <c r="P31" s="3"/>
      <c r="Q31" s="3"/>
      <c r="R31" s="3"/>
    </row>
    <row r="32" spans="1:18" ht="15" customHeight="1" x14ac:dyDescent="0.25">
      <c r="A32" s="3"/>
      <c r="B32" s="11" t="s">
        <v>202</v>
      </c>
      <c r="C32" s="11" t="s">
        <v>147</v>
      </c>
      <c r="D32" s="11" t="s">
        <v>147</v>
      </c>
      <c r="E32" s="210" t="s">
        <v>42</v>
      </c>
      <c r="F32" s="13" t="s">
        <v>163</v>
      </c>
      <c r="G32" s="14" t="s">
        <v>164</v>
      </c>
      <c r="H32" s="15" t="s">
        <v>165</v>
      </c>
      <c r="I32" s="2">
        <f>IF(E32="No aplica",0,IF(E32="Criterio 1",2,IF(E32="Criterio 2",1,0)))</f>
        <v>2</v>
      </c>
      <c r="J32" s="16" t="s">
        <v>174</v>
      </c>
      <c r="K32" s="16"/>
      <c r="L32" s="3"/>
      <c r="M32" s="3"/>
      <c r="N32" s="3"/>
      <c r="O32" s="3"/>
      <c r="P32" s="3"/>
      <c r="Q32" s="3"/>
      <c r="R32" s="3"/>
    </row>
    <row r="33" spans="1:18" s="3" customFormat="1" x14ac:dyDescent="0.25">
      <c r="B33" s="4"/>
      <c r="C33" s="4"/>
      <c r="D33" s="4"/>
      <c r="E33" s="4" t="s">
        <v>3</v>
      </c>
      <c r="F33" s="4"/>
      <c r="G33" s="4"/>
      <c r="H33" s="4"/>
      <c r="I33" s="4"/>
      <c r="J33" s="4"/>
      <c r="K33" s="4" t="s">
        <v>3</v>
      </c>
    </row>
    <row r="34" spans="1:18" ht="31.5" customHeight="1" x14ac:dyDescent="0.25">
      <c r="A34" s="3"/>
      <c r="E34" s="4"/>
      <c r="F34" s="4"/>
      <c r="G34" s="4"/>
      <c r="H34" s="4"/>
      <c r="I34" s="4"/>
      <c r="J34" s="4"/>
      <c r="K34" s="4"/>
      <c r="L34" s="3"/>
      <c r="M34" s="3"/>
      <c r="N34" s="3"/>
      <c r="O34" s="3"/>
      <c r="P34" s="3"/>
      <c r="Q34" s="3"/>
      <c r="R34" s="3"/>
    </row>
    <row r="35" spans="1:18" x14ac:dyDescent="0.25">
      <c r="A35" s="3"/>
      <c r="E35" s="4"/>
      <c r="F35" s="4"/>
      <c r="G35" s="4"/>
      <c r="H35" s="4"/>
      <c r="I35" s="4"/>
      <c r="J35" s="4"/>
      <c r="K35" s="4"/>
    </row>
    <row r="36" spans="1:18" x14ac:dyDescent="0.25">
      <c r="A36" s="3"/>
      <c r="E36" s="4"/>
      <c r="F36" s="4"/>
      <c r="G36" s="4"/>
      <c r="H36" s="4"/>
      <c r="I36" s="4"/>
      <c r="J36" s="4"/>
      <c r="K36" s="4"/>
    </row>
    <row r="37" spans="1:18" x14ac:dyDescent="0.25">
      <c r="A37" s="3"/>
    </row>
    <row r="38" spans="1:18" x14ac:dyDescent="0.25">
      <c r="A38" s="3"/>
    </row>
    <row r="39" spans="1:18" x14ac:dyDescent="0.25">
      <c r="A39" s="3"/>
    </row>
    <row r="40" spans="1:18" x14ac:dyDescent="0.25">
      <c r="A40" s="3"/>
    </row>
    <row r="41" spans="1:18" x14ac:dyDescent="0.25">
      <c r="A41" s="3"/>
    </row>
    <row r="42" spans="1:18" x14ac:dyDescent="0.25">
      <c r="A42" s="3"/>
    </row>
    <row r="43" spans="1:18" x14ac:dyDescent="0.25">
      <c r="A43" s="3"/>
    </row>
    <row r="44" spans="1:18" x14ac:dyDescent="0.25">
      <c r="A44" s="3"/>
      <c r="E44" s="9" t="s">
        <v>175</v>
      </c>
      <c r="F44" s="3"/>
      <c r="G44" s="3"/>
      <c r="H44" s="3"/>
      <c r="I44" s="9" t="s">
        <v>175</v>
      </c>
    </row>
    <row r="45" spans="1:18" x14ac:dyDescent="0.25">
      <c r="A45" s="3"/>
      <c r="E45" s="9" t="s">
        <v>41</v>
      </c>
      <c r="F45" s="3"/>
      <c r="G45" s="3"/>
      <c r="H45" s="3"/>
      <c r="I45" s="9">
        <v>0</v>
      </c>
    </row>
    <row r="46" spans="1:18" x14ac:dyDescent="0.25">
      <c r="A46" s="3"/>
      <c r="E46" s="9" t="s">
        <v>43</v>
      </c>
      <c r="F46" s="3"/>
      <c r="G46" s="3"/>
      <c r="H46" s="3"/>
      <c r="I46" s="9">
        <v>1</v>
      </c>
    </row>
    <row r="47" spans="1:18" x14ac:dyDescent="0.25">
      <c r="A47" s="3"/>
      <c r="E47" s="9" t="s">
        <v>42</v>
      </c>
      <c r="F47" s="3"/>
      <c r="G47" s="3"/>
      <c r="H47" s="3"/>
      <c r="I47" s="9">
        <v>2</v>
      </c>
    </row>
    <row r="48" spans="1:18" x14ac:dyDescent="0.25">
      <c r="A48" s="3"/>
      <c r="E48" s="9" t="s">
        <v>25</v>
      </c>
      <c r="F48" s="3"/>
      <c r="G48" s="3"/>
      <c r="H48" s="3"/>
      <c r="I48" s="9"/>
    </row>
    <row r="49" spans="1:9" x14ac:dyDescent="0.25">
      <c r="A49" s="3"/>
      <c r="E49" s="9"/>
      <c r="F49" s="3"/>
      <c r="G49" s="3"/>
      <c r="H49" s="3"/>
      <c r="I49" s="9"/>
    </row>
  </sheetData>
  <mergeCells count="1">
    <mergeCell ref="B3:K3"/>
  </mergeCells>
  <dataValidations count="2">
    <dataValidation type="list" allowBlank="1" showInputMessage="1" showErrorMessage="1" sqref="I27:I32 I34 I6:I25">
      <formula1>#REF!</formula1>
    </dataValidation>
    <dataValidation type="list" allowBlank="1" showInputMessage="1" showErrorMessage="1" sqref="E10 E32 E23 E20 E17 E14">
      <formula1>$E$45:$E$49</formula1>
    </dataValidation>
  </dataValidations>
  <pageMargins left="0.7" right="0.7" top="0.75" bottom="0.75" header="0.3" footer="0.3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1:Y90"/>
  <sheetViews>
    <sheetView showGridLines="0" view="pageBreakPreview" topLeftCell="A34" zoomScale="80" zoomScaleNormal="100" zoomScaleSheetLayoutView="80" workbookViewId="0">
      <selection activeCell="T1" sqref="T1:T1048576"/>
    </sheetView>
  </sheetViews>
  <sheetFormatPr baseColWidth="10" defaultColWidth="11.42578125" defaultRowHeight="15" x14ac:dyDescent="0.25"/>
  <cols>
    <col min="2" max="2" width="14.140625" customWidth="1"/>
    <col min="3" max="3" width="11.140625" customWidth="1"/>
    <col min="4" max="4" width="20.5703125" style="4" customWidth="1"/>
    <col min="5" max="5" width="4" style="1" customWidth="1"/>
    <col min="6" max="6" width="4.140625" style="1" customWidth="1"/>
    <col min="7" max="10" width="4.140625" style="1" bestFit="1" customWidth="1"/>
    <col min="11" max="11" width="5.28515625" style="1" customWidth="1"/>
    <col min="12" max="12" width="4.140625" style="1" customWidth="1"/>
    <col min="13" max="13" width="4.140625" style="1" bestFit="1" customWidth="1"/>
    <col min="14" max="14" width="3.85546875" style="24" customWidth="1"/>
    <col min="15" max="15" width="4.5703125" style="1" customWidth="1"/>
    <col min="16" max="23" width="4.5703125" style="1" bestFit="1" customWidth="1"/>
    <col min="24" max="24" width="6" customWidth="1"/>
  </cols>
  <sheetData>
    <row r="1" spans="2:25" s="35" customFormat="1" x14ac:dyDescent="0.25">
      <c r="B1" s="34"/>
      <c r="D1" s="93"/>
      <c r="E1" s="42"/>
      <c r="F1" s="42"/>
      <c r="G1" s="42"/>
      <c r="H1" s="42"/>
      <c r="I1" s="43"/>
      <c r="J1" s="42"/>
      <c r="K1" s="42"/>
      <c r="L1" s="42"/>
      <c r="M1" s="42"/>
      <c r="N1" s="34"/>
      <c r="O1" s="42"/>
      <c r="P1" s="42"/>
      <c r="Q1" s="42"/>
      <c r="R1" s="42"/>
      <c r="S1" s="43"/>
      <c r="T1" s="42"/>
      <c r="U1" s="42"/>
      <c r="V1" s="42"/>
      <c r="W1" s="42"/>
    </row>
    <row r="2" spans="2:25" s="35" customFormat="1" ht="55.5" customHeight="1" x14ac:dyDescent="0.25">
      <c r="B2" s="51" t="s">
        <v>193</v>
      </c>
      <c r="D2" s="93"/>
      <c r="E2" s="42"/>
      <c r="F2" s="42"/>
      <c r="G2" s="42"/>
      <c r="H2" s="42"/>
      <c r="I2" s="43"/>
      <c r="J2" s="42"/>
      <c r="K2" s="42"/>
      <c r="L2" s="42"/>
      <c r="M2" s="42"/>
      <c r="N2" s="34"/>
      <c r="O2" s="42"/>
      <c r="P2" s="42"/>
      <c r="Q2" s="42"/>
      <c r="R2" s="42"/>
      <c r="S2" s="43"/>
      <c r="T2" s="42"/>
      <c r="U2" s="42"/>
      <c r="V2" s="42"/>
      <c r="W2" s="42"/>
    </row>
    <row r="3" spans="2:25" s="35" customFormat="1" x14ac:dyDescent="0.25">
      <c r="B3" s="34"/>
      <c r="D3" s="93"/>
      <c r="E3" s="42"/>
      <c r="F3" s="42"/>
      <c r="G3" s="42"/>
      <c r="H3" s="42"/>
      <c r="I3" s="43"/>
      <c r="J3" s="42"/>
      <c r="K3" s="42"/>
      <c r="L3" s="42"/>
      <c r="M3" s="42"/>
      <c r="N3" s="34"/>
      <c r="O3" s="42"/>
      <c r="P3" s="42"/>
      <c r="Q3" s="42"/>
      <c r="R3" s="42"/>
      <c r="S3" s="43"/>
      <c r="T3" s="42"/>
      <c r="U3" s="42"/>
      <c r="V3" s="42"/>
      <c r="W3" s="42"/>
    </row>
    <row r="4" spans="2:25" s="35" customFormat="1" x14ac:dyDescent="0.25">
      <c r="B4" s="36" t="s">
        <v>188</v>
      </c>
      <c r="D4" s="93"/>
      <c r="E4" s="42"/>
      <c r="F4" s="42"/>
      <c r="G4" s="42"/>
      <c r="H4" s="42"/>
      <c r="I4" s="43"/>
      <c r="J4" s="42"/>
      <c r="K4" s="42"/>
      <c r="L4" s="42"/>
      <c r="M4" s="42"/>
      <c r="N4" s="34"/>
      <c r="O4" s="42"/>
      <c r="P4" s="42"/>
      <c r="Q4" s="42"/>
      <c r="R4" s="42"/>
      <c r="S4" s="43"/>
      <c r="T4" s="42"/>
      <c r="U4" s="42"/>
      <c r="V4" s="42"/>
      <c r="W4" s="42"/>
    </row>
    <row r="5" spans="2:25" s="35" customFormat="1" x14ac:dyDescent="0.25">
      <c r="B5" s="36"/>
      <c r="D5" s="93"/>
      <c r="E5" s="42"/>
      <c r="F5" s="42"/>
      <c r="G5" s="42"/>
      <c r="H5" s="42"/>
      <c r="I5" s="89"/>
      <c r="J5" s="42"/>
      <c r="K5" s="42"/>
      <c r="L5" s="42"/>
      <c r="M5" s="42"/>
      <c r="N5" s="34"/>
      <c r="O5" s="42"/>
      <c r="P5" s="42"/>
      <c r="Q5" s="42"/>
      <c r="R5" s="42"/>
      <c r="S5" s="89"/>
      <c r="T5" s="42"/>
      <c r="U5" s="42"/>
      <c r="V5" s="42"/>
      <c r="W5" s="42"/>
    </row>
    <row r="6" spans="2:25" s="35" customFormat="1" x14ac:dyDescent="0.25">
      <c r="B6" s="36"/>
      <c r="D6" s="93"/>
      <c r="E6" s="42"/>
      <c r="F6" s="42"/>
      <c r="G6" s="42"/>
      <c r="H6" s="42"/>
      <c r="I6" s="89"/>
      <c r="J6" s="42"/>
      <c r="K6" s="42"/>
      <c r="L6" s="42"/>
      <c r="M6" s="42"/>
      <c r="N6" s="34"/>
      <c r="O6" s="42"/>
      <c r="P6" s="42"/>
      <c r="Q6" s="42"/>
      <c r="R6" s="42"/>
      <c r="S6" s="89"/>
      <c r="T6" s="42"/>
      <c r="U6" s="42"/>
      <c r="V6" s="42"/>
      <c r="W6" s="42"/>
    </row>
    <row r="7" spans="2:25" s="35" customFormat="1" x14ac:dyDescent="0.25">
      <c r="B7" s="36"/>
      <c r="D7" s="93"/>
      <c r="E7" s="42"/>
      <c r="F7" s="42"/>
      <c r="G7" s="42"/>
      <c r="H7" s="42"/>
      <c r="I7" s="89"/>
      <c r="J7" s="42"/>
      <c r="K7" s="42"/>
      <c r="L7" s="42"/>
      <c r="M7" s="42"/>
      <c r="N7" s="34"/>
      <c r="O7" s="42"/>
      <c r="P7" s="42"/>
      <c r="Q7" s="42"/>
      <c r="R7" s="42"/>
      <c r="S7" s="89"/>
      <c r="T7" s="42"/>
      <c r="U7" s="42"/>
      <c r="V7" s="42"/>
      <c r="W7" s="42"/>
    </row>
    <row r="8" spans="2:25" s="35" customFormat="1" ht="81.75" x14ac:dyDescent="0.25">
      <c r="B8" s="36"/>
      <c r="D8" s="101" t="s">
        <v>182</v>
      </c>
      <c r="E8" s="102" t="s">
        <v>6</v>
      </c>
      <c r="F8" s="102" t="s">
        <v>33</v>
      </c>
      <c r="G8" s="102" t="s">
        <v>34</v>
      </c>
      <c r="H8" s="102" t="s">
        <v>35</v>
      </c>
      <c r="I8" s="102" t="s">
        <v>176</v>
      </c>
      <c r="J8" s="102" t="s">
        <v>36</v>
      </c>
      <c r="K8" s="102" t="s">
        <v>37</v>
      </c>
      <c r="L8" s="102" t="s">
        <v>177</v>
      </c>
      <c r="M8" s="102" t="s">
        <v>202</v>
      </c>
      <c r="N8" s="34"/>
      <c r="O8" s="42"/>
      <c r="P8" s="42"/>
      <c r="Q8" s="42"/>
      <c r="R8" s="42"/>
      <c r="S8" s="89"/>
      <c r="T8" s="42"/>
      <c r="U8" s="42"/>
      <c r="V8" s="42"/>
      <c r="W8" s="42"/>
    </row>
    <row r="9" spans="2:25" s="35" customFormat="1" ht="24" x14ac:dyDescent="0.25">
      <c r="B9" s="36"/>
      <c r="D9" s="101" t="s">
        <v>131</v>
      </c>
      <c r="E9" s="23">
        <f>'S.M.- PASO 1 (requiere input)'!$I$6</f>
        <v>0</v>
      </c>
      <c r="F9" s="23">
        <f>'S.M.- PASO 1 (requiere input)'!$I$9</f>
        <v>0</v>
      </c>
      <c r="G9" s="23">
        <f>'S.M.- PASO 1 (requiere input)'!$I$12</f>
        <v>1</v>
      </c>
      <c r="H9" s="23">
        <f>'S.M.- PASO 1 (requiere input)'!$I$15</f>
        <v>0</v>
      </c>
      <c r="I9" s="23">
        <f>'S.M.- PASO 1 (requiere input)'!$I$18</f>
        <v>2</v>
      </c>
      <c r="J9" s="23">
        <f>'S.M.- PASO 1 (requiere input)'!$I$21</f>
        <v>1</v>
      </c>
      <c r="K9" s="23">
        <f>'S.M.- PASO 1 (requiere input)'!$I$24</f>
        <v>1</v>
      </c>
      <c r="L9" s="23">
        <f>'S.M.- PASO 1 (requiere input)'!$I$27</f>
        <v>0</v>
      </c>
      <c r="M9" s="23">
        <f>'S.M.- PASO 1 (requiere input)'!$I$30</f>
        <v>0</v>
      </c>
      <c r="N9" s="34"/>
      <c r="O9" s="42"/>
      <c r="P9" s="42"/>
      <c r="Q9" s="42"/>
      <c r="R9" s="42"/>
      <c r="S9" s="89"/>
      <c r="T9" s="42"/>
      <c r="U9" s="42"/>
      <c r="V9" s="42"/>
      <c r="W9" s="42"/>
    </row>
    <row r="10" spans="2:25" s="35" customFormat="1" x14ac:dyDescent="0.25">
      <c r="B10" s="36"/>
      <c r="D10" s="101" t="s">
        <v>8</v>
      </c>
      <c r="E10" s="23">
        <f>'S.M.- PASO 1 (requiere input)'!$I$7</f>
        <v>1</v>
      </c>
      <c r="F10" s="23">
        <f>'S.M.- PASO 1 (requiere input)'!$I$10</f>
        <v>0</v>
      </c>
      <c r="G10" s="23">
        <f>'S.M.- PASO 1 (requiere input)'!$I$13</f>
        <v>2</v>
      </c>
      <c r="H10" s="23">
        <f>'S.M.- PASO 1 (requiere input)'!$I$16</f>
        <v>2</v>
      </c>
      <c r="I10" s="23">
        <f>'S.M.- PASO 1 (requiere input)'!$I$19</f>
        <v>2</v>
      </c>
      <c r="J10" s="23">
        <f>'S.M.- PASO 1 (requiere input)'!$I$22</f>
        <v>2</v>
      </c>
      <c r="K10" s="23">
        <f>'S.M.- PASO 1 (requiere input)'!$I$25</f>
        <v>2</v>
      </c>
      <c r="L10" s="23">
        <f>'S.M.- PASO 1 (requiere input)'!$I$28</f>
        <v>2</v>
      </c>
      <c r="M10" s="23">
        <f>'S.M.- PASO 1 (requiere input)'!$I$31</f>
        <v>2</v>
      </c>
      <c r="N10" s="34"/>
      <c r="O10" s="42"/>
      <c r="P10" s="42"/>
      <c r="Q10" s="42"/>
      <c r="R10" s="42"/>
      <c r="S10" s="89"/>
      <c r="T10" s="42"/>
      <c r="U10" s="42"/>
      <c r="V10" s="42"/>
      <c r="W10" s="42"/>
    </row>
    <row r="11" spans="2:25" s="35" customFormat="1" x14ac:dyDescent="0.25">
      <c r="B11" s="36"/>
      <c r="D11" s="101" t="s">
        <v>183</v>
      </c>
      <c r="E11" s="23">
        <f>'S.M.- PASO 1 (requiere input)'!$I$8</f>
        <v>2</v>
      </c>
      <c r="F11" s="23">
        <f>'S.M.- PASO 1 (requiere input)'!$I$11</f>
        <v>0</v>
      </c>
      <c r="G11" s="23">
        <f>'S.M.- PASO 1 (requiere input)'!$I$14</f>
        <v>2</v>
      </c>
      <c r="H11" s="23">
        <f>'S.M.- PASO 1 (requiere input)'!$I$17</f>
        <v>1</v>
      </c>
      <c r="I11" s="23">
        <f>'S.M.- PASO 1 (requiere input)'!$I$20</f>
        <v>0</v>
      </c>
      <c r="J11" s="23">
        <f>'S.M.- PASO 1 (requiere input)'!$I$23</f>
        <v>2</v>
      </c>
      <c r="K11" s="23">
        <f>'S.M.- PASO 1 (requiere input)'!$I$26</f>
        <v>2</v>
      </c>
      <c r="L11" s="23">
        <f>'S.M.- PASO 1 (requiere input)'!$I$29</f>
        <v>1</v>
      </c>
      <c r="M11" s="23">
        <f>'S.M.- PASO 1 (requiere input)'!$I$32</f>
        <v>2</v>
      </c>
      <c r="N11" s="34"/>
      <c r="O11" s="42"/>
      <c r="P11" s="42"/>
      <c r="Q11" s="42"/>
      <c r="R11" s="42"/>
      <c r="S11" s="89"/>
      <c r="T11" s="42"/>
      <c r="U11" s="42"/>
      <c r="V11" s="42"/>
      <c r="W11" s="42"/>
    </row>
    <row r="12" spans="2:25" s="35" customFormat="1" x14ac:dyDescent="0.25">
      <c r="B12" s="36"/>
      <c r="D12" s="101" t="s">
        <v>170</v>
      </c>
      <c r="E12" s="30">
        <f t="shared" ref="E12:M12" si="0">SUM(E9:E11)</f>
        <v>3</v>
      </c>
      <c r="F12" s="30">
        <f t="shared" si="0"/>
        <v>0</v>
      </c>
      <c r="G12" s="30">
        <f t="shared" si="0"/>
        <v>5</v>
      </c>
      <c r="H12" s="30">
        <f t="shared" si="0"/>
        <v>3</v>
      </c>
      <c r="I12" s="30">
        <f t="shared" si="0"/>
        <v>4</v>
      </c>
      <c r="J12" s="30">
        <f t="shared" si="0"/>
        <v>5</v>
      </c>
      <c r="K12" s="30">
        <f t="shared" si="0"/>
        <v>5</v>
      </c>
      <c r="L12" s="30">
        <f t="shared" si="0"/>
        <v>3</v>
      </c>
      <c r="M12" s="30">
        <f t="shared" si="0"/>
        <v>4</v>
      </c>
      <c r="N12" s="34"/>
      <c r="O12" s="42"/>
      <c r="P12" s="42"/>
      <c r="Q12" s="42"/>
      <c r="R12" s="42"/>
      <c r="S12" s="89"/>
      <c r="T12" s="42"/>
      <c r="U12" s="42"/>
      <c r="V12" s="42"/>
      <c r="W12" s="42"/>
    </row>
    <row r="13" spans="2:25" s="35" customFormat="1" x14ac:dyDescent="0.25">
      <c r="B13" s="36"/>
      <c r="D13" s="93"/>
      <c r="E13" s="42"/>
      <c r="F13" s="42"/>
      <c r="G13" s="42"/>
      <c r="H13" s="42"/>
      <c r="I13" s="89"/>
      <c r="J13" s="42"/>
      <c r="K13" s="42"/>
      <c r="L13" s="42"/>
      <c r="M13" s="42"/>
      <c r="N13" s="34"/>
      <c r="O13" s="42"/>
      <c r="P13" s="42"/>
      <c r="Q13" s="42"/>
      <c r="R13" s="42"/>
      <c r="S13" s="89"/>
      <c r="T13" s="42"/>
      <c r="U13" s="42"/>
      <c r="V13" s="42"/>
      <c r="W13" s="42"/>
    </row>
    <row r="14" spans="2:25" ht="15.75" thickBot="1" x14ac:dyDescent="0.3">
      <c r="E14" s="53">
        <f>E12</f>
        <v>3</v>
      </c>
      <c r="F14" s="53">
        <f t="shared" ref="F14:M14" si="1">F12</f>
        <v>0</v>
      </c>
      <c r="G14" s="53">
        <f t="shared" si="1"/>
        <v>5</v>
      </c>
      <c r="H14" s="53">
        <f t="shared" si="1"/>
        <v>3</v>
      </c>
      <c r="I14" s="53">
        <f t="shared" si="1"/>
        <v>4</v>
      </c>
      <c r="J14" s="53">
        <f t="shared" si="1"/>
        <v>5</v>
      </c>
      <c r="K14" s="53">
        <f t="shared" si="1"/>
        <v>5</v>
      </c>
      <c r="L14" s="53">
        <f t="shared" si="1"/>
        <v>3</v>
      </c>
      <c r="M14" s="53">
        <f t="shared" si="1"/>
        <v>4</v>
      </c>
      <c r="N14" s="54">
        <f>SUM(E14:M14)</f>
        <v>32</v>
      </c>
      <c r="O14"/>
      <c r="P14"/>
      <c r="Q14"/>
      <c r="R14"/>
      <c r="S14"/>
      <c r="T14"/>
      <c r="U14"/>
      <c r="V14"/>
      <c r="W14"/>
    </row>
    <row r="15" spans="2:25" ht="85.5" thickBot="1" x14ac:dyDescent="0.3">
      <c r="B15" s="103" t="s">
        <v>31</v>
      </c>
      <c r="C15" s="104" t="s">
        <v>26</v>
      </c>
      <c r="D15" s="105" t="s">
        <v>32</v>
      </c>
      <c r="E15" s="106" t="s">
        <v>6</v>
      </c>
      <c r="F15" s="106" t="s">
        <v>33</v>
      </c>
      <c r="G15" s="106" t="s">
        <v>34</v>
      </c>
      <c r="H15" s="106" t="s">
        <v>35</v>
      </c>
      <c r="I15" s="106" t="s">
        <v>176</v>
      </c>
      <c r="J15" s="106" t="s">
        <v>36</v>
      </c>
      <c r="K15" s="106" t="s">
        <v>37</v>
      </c>
      <c r="L15" s="106" t="s">
        <v>177</v>
      </c>
      <c r="M15" s="106" t="s">
        <v>178</v>
      </c>
      <c r="N15" s="107" t="s">
        <v>38</v>
      </c>
      <c r="O15" s="106" t="s">
        <v>6</v>
      </c>
      <c r="P15" s="106" t="s">
        <v>33</v>
      </c>
      <c r="Q15" s="106" t="s">
        <v>34</v>
      </c>
      <c r="R15" s="106" t="s">
        <v>35</v>
      </c>
      <c r="S15" s="106" t="s">
        <v>176</v>
      </c>
      <c r="T15" s="106" t="s">
        <v>36</v>
      </c>
      <c r="U15" s="106" t="s">
        <v>37</v>
      </c>
      <c r="V15" s="106" t="s">
        <v>177</v>
      </c>
      <c r="W15" s="106" t="s">
        <v>178</v>
      </c>
      <c r="X15" s="108" t="s">
        <v>180</v>
      </c>
      <c r="Y15" s="109" t="s">
        <v>181</v>
      </c>
    </row>
    <row r="16" spans="2:25" ht="15.75" thickBot="1" x14ac:dyDescent="0.3">
      <c r="B16" s="222" t="s">
        <v>103</v>
      </c>
      <c r="C16" s="77">
        <v>1</v>
      </c>
      <c r="D16" s="21" t="s">
        <v>47</v>
      </c>
      <c r="E16" s="18"/>
      <c r="F16" s="18"/>
      <c r="G16" s="18"/>
      <c r="H16" s="18"/>
      <c r="I16" s="18"/>
      <c r="J16" s="18"/>
      <c r="K16" s="18"/>
      <c r="L16" s="18"/>
      <c r="M16" s="18"/>
      <c r="N16" s="57">
        <f t="shared" ref="N16:N47" si="2">SUM(E16:M16)</f>
        <v>0</v>
      </c>
      <c r="O16" s="56">
        <f t="shared" ref="O16:O47" si="3">E16*E$14/$N$14/(IF(SUM($E16:$M16)&gt;0,SUM($E16:$M16),1))</f>
        <v>0</v>
      </c>
      <c r="P16" s="56">
        <f t="shared" ref="P16:P47" si="4">F16*F$14/$N$14/(IF(SUM($E16:$M16)&gt;0,SUM($E16:$M16),1))</f>
        <v>0</v>
      </c>
      <c r="Q16" s="56">
        <f t="shared" ref="Q16:Q47" si="5">G16*G$14/$N$14/(IF(SUM($E16:$M16)&gt;0,SUM($E16:$M16),1))</f>
        <v>0</v>
      </c>
      <c r="R16" s="56">
        <f t="shared" ref="R16:R47" si="6">H16*H$14/$N$14/(IF(SUM($E16:$M16)&gt;0,SUM($E16:$M16),1))</f>
        <v>0</v>
      </c>
      <c r="S16" s="56">
        <f t="shared" ref="S16:S47" si="7">I16*I$14/$N$14/(IF(SUM($E16:$M16)&gt;0,SUM($E16:$M16),1))</f>
        <v>0</v>
      </c>
      <c r="T16" s="56">
        <f t="shared" ref="T16:T47" si="8">J16*J$14/$N$14/(IF(SUM($E16:$M16)&gt;0,SUM($E16:$M16),1))</f>
        <v>0</v>
      </c>
      <c r="U16" s="56">
        <f t="shared" ref="U16:U47" si="9">K16*K$14/$N$14/(IF(SUM($E16:$M16)&gt;0,SUM($E16:$M16),1))</f>
        <v>0</v>
      </c>
      <c r="V16" s="56">
        <f t="shared" ref="V16:V47" si="10">L16*L$14/$N$14/(IF(SUM($E16:$M16)&gt;0,SUM($E16:$M16),1))</f>
        <v>0</v>
      </c>
      <c r="W16" s="56">
        <f t="shared" ref="W16:W47" si="11">M16*M$14/$N$14/(IF(SUM($E16:$M16)&gt;0,SUM($E16:$M16),1))</f>
        <v>0</v>
      </c>
      <c r="X16" s="61">
        <f>SUM(O16:W16)/(SUM(E17:M17))</f>
        <v>0</v>
      </c>
      <c r="Y16" s="52">
        <f>IF(((X16-MIN($X$16:$X$76))*5/(MAX($X$16:$X$76)-MIN($X$16:$X$76)))&gt;1,((X16-MIN($X$16:$X$76))*5/(MAX($X$16:$X$76)-MIN($X$16:$X$76))),1)</f>
        <v>1</v>
      </c>
    </row>
    <row r="17" spans="2:25" ht="25.5" customHeight="1" thickBot="1" x14ac:dyDescent="0.3">
      <c r="B17" s="222"/>
      <c r="C17" s="79">
        <v>2</v>
      </c>
      <c r="D17" s="20" t="s">
        <v>48</v>
      </c>
      <c r="E17" s="92">
        <v>1</v>
      </c>
      <c r="F17" s="92"/>
      <c r="G17" s="92">
        <v>1</v>
      </c>
      <c r="H17" s="92"/>
      <c r="I17" s="92"/>
      <c r="J17" s="92">
        <v>1</v>
      </c>
      <c r="K17" s="92"/>
      <c r="L17" s="92">
        <v>1</v>
      </c>
      <c r="M17" s="92"/>
      <c r="N17" s="58">
        <f t="shared" si="2"/>
        <v>4</v>
      </c>
      <c r="O17" s="56">
        <f t="shared" si="3"/>
        <v>2.34375E-2</v>
      </c>
      <c r="P17" s="56">
        <f t="shared" si="4"/>
        <v>0</v>
      </c>
      <c r="Q17" s="56">
        <f t="shared" si="5"/>
        <v>3.90625E-2</v>
      </c>
      <c r="R17" s="56">
        <f t="shared" si="6"/>
        <v>0</v>
      </c>
      <c r="S17" s="56">
        <f t="shared" si="7"/>
        <v>0</v>
      </c>
      <c r="T17" s="56">
        <f t="shared" si="8"/>
        <v>3.90625E-2</v>
      </c>
      <c r="U17" s="56">
        <f t="shared" si="9"/>
        <v>0</v>
      </c>
      <c r="V17" s="56">
        <f t="shared" si="10"/>
        <v>2.34375E-2</v>
      </c>
      <c r="W17" s="56">
        <f t="shared" si="11"/>
        <v>0</v>
      </c>
      <c r="X17" s="62">
        <f t="shared" ref="X17:X48" si="12">SUM(O17:W17)</f>
        <v>0.125</v>
      </c>
      <c r="Y17" s="52">
        <f t="shared" ref="Y17:Y76" si="13">IF(((X17-MIN($X$16:$X$76))*5/(MAX($X$16:$X$76)-MIN($X$16:$X$76)))&gt;1,((X17-MIN($X$16:$X$76))*5/(MAX($X$16:$X$76)-MIN($X$16:$X$76))),1)</f>
        <v>4</v>
      </c>
    </row>
    <row r="18" spans="2:25" ht="23.25" thickBot="1" x14ac:dyDescent="0.3">
      <c r="B18" s="222"/>
      <c r="C18" s="92">
        <v>3</v>
      </c>
      <c r="D18" s="27" t="s">
        <v>49</v>
      </c>
      <c r="E18" s="92"/>
      <c r="F18" s="92"/>
      <c r="G18" s="92"/>
      <c r="H18" s="92"/>
      <c r="I18" s="92"/>
      <c r="J18" s="92"/>
      <c r="K18" s="92"/>
      <c r="L18" s="92"/>
      <c r="M18" s="92"/>
      <c r="N18" s="58">
        <f t="shared" si="2"/>
        <v>0</v>
      </c>
      <c r="O18" s="56">
        <f t="shared" si="3"/>
        <v>0</v>
      </c>
      <c r="P18" s="56">
        <f t="shared" si="4"/>
        <v>0</v>
      </c>
      <c r="Q18" s="56">
        <f t="shared" si="5"/>
        <v>0</v>
      </c>
      <c r="R18" s="56">
        <f t="shared" si="6"/>
        <v>0</v>
      </c>
      <c r="S18" s="56">
        <f t="shared" si="7"/>
        <v>0</v>
      </c>
      <c r="T18" s="56">
        <f t="shared" si="8"/>
        <v>0</v>
      </c>
      <c r="U18" s="56">
        <f t="shared" si="9"/>
        <v>0</v>
      </c>
      <c r="V18" s="56">
        <f t="shared" si="10"/>
        <v>0</v>
      </c>
      <c r="W18" s="56">
        <f t="shared" si="11"/>
        <v>0</v>
      </c>
      <c r="X18" s="62">
        <f t="shared" si="12"/>
        <v>0</v>
      </c>
      <c r="Y18" s="52">
        <f t="shared" si="13"/>
        <v>1</v>
      </c>
    </row>
    <row r="19" spans="2:25" ht="23.25" thickBot="1" x14ac:dyDescent="0.3">
      <c r="B19" s="222"/>
      <c r="C19" s="77">
        <v>4</v>
      </c>
      <c r="D19" s="21" t="s">
        <v>50</v>
      </c>
      <c r="E19" s="92"/>
      <c r="F19" s="92"/>
      <c r="G19" s="92"/>
      <c r="H19" s="92"/>
      <c r="I19" s="92"/>
      <c r="J19" s="92"/>
      <c r="K19" s="92"/>
      <c r="L19" s="92"/>
      <c r="M19" s="92"/>
      <c r="N19" s="59">
        <f t="shared" si="2"/>
        <v>0</v>
      </c>
      <c r="O19" s="56">
        <f t="shared" si="3"/>
        <v>0</v>
      </c>
      <c r="P19" s="56">
        <f t="shared" si="4"/>
        <v>0</v>
      </c>
      <c r="Q19" s="56">
        <f t="shared" si="5"/>
        <v>0</v>
      </c>
      <c r="R19" s="56">
        <f t="shared" si="6"/>
        <v>0</v>
      </c>
      <c r="S19" s="56">
        <f t="shared" si="7"/>
        <v>0</v>
      </c>
      <c r="T19" s="56">
        <f t="shared" si="8"/>
        <v>0</v>
      </c>
      <c r="U19" s="56">
        <f t="shared" si="9"/>
        <v>0</v>
      </c>
      <c r="V19" s="56">
        <f t="shared" si="10"/>
        <v>0</v>
      </c>
      <c r="W19" s="56">
        <f t="shared" si="11"/>
        <v>0</v>
      </c>
      <c r="X19" s="63">
        <f t="shared" si="12"/>
        <v>0</v>
      </c>
      <c r="Y19" s="52">
        <f t="shared" si="13"/>
        <v>1</v>
      </c>
    </row>
    <row r="20" spans="2:25" ht="15.75" customHeight="1" thickBot="1" x14ac:dyDescent="0.3">
      <c r="B20" s="222" t="s">
        <v>104</v>
      </c>
      <c r="C20" s="79">
        <v>5</v>
      </c>
      <c r="D20" s="25" t="s">
        <v>51</v>
      </c>
      <c r="E20" s="92"/>
      <c r="F20" s="92"/>
      <c r="G20" s="92"/>
      <c r="H20" s="92"/>
      <c r="I20" s="92"/>
      <c r="J20" s="92"/>
      <c r="K20" s="92"/>
      <c r="L20" s="92">
        <v>1</v>
      </c>
      <c r="M20" s="92"/>
      <c r="N20" s="57">
        <f t="shared" si="2"/>
        <v>1</v>
      </c>
      <c r="O20" s="56">
        <f t="shared" si="3"/>
        <v>0</v>
      </c>
      <c r="P20" s="56">
        <f t="shared" si="4"/>
        <v>0</v>
      </c>
      <c r="Q20" s="56">
        <f t="shared" si="5"/>
        <v>0</v>
      </c>
      <c r="R20" s="56">
        <f t="shared" si="6"/>
        <v>0</v>
      </c>
      <c r="S20" s="56">
        <f t="shared" si="7"/>
        <v>0</v>
      </c>
      <c r="T20" s="56">
        <f t="shared" si="8"/>
        <v>0</v>
      </c>
      <c r="U20" s="56">
        <f t="shared" si="9"/>
        <v>0</v>
      </c>
      <c r="V20" s="56">
        <f t="shared" si="10"/>
        <v>9.375E-2</v>
      </c>
      <c r="W20" s="56">
        <f t="shared" si="11"/>
        <v>0</v>
      </c>
      <c r="X20" s="61">
        <f t="shared" si="12"/>
        <v>9.375E-2</v>
      </c>
      <c r="Y20" s="52">
        <f t="shared" si="13"/>
        <v>3</v>
      </c>
    </row>
    <row r="21" spans="2:25" ht="23.25" thickBot="1" x14ac:dyDescent="0.3">
      <c r="B21" s="222"/>
      <c r="C21" s="79">
        <v>6</v>
      </c>
      <c r="D21" s="25" t="s">
        <v>52</v>
      </c>
      <c r="E21" s="92"/>
      <c r="F21" s="92"/>
      <c r="G21" s="92"/>
      <c r="H21" s="92"/>
      <c r="I21" s="92"/>
      <c r="J21" s="92"/>
      <c r="K21" s="92"/>
      <c r="L21" s="92">
        <v>1</v>
      </c>
      <c r="M21" s="92"/>
      <c r="N21" s="58">
        <f t="shared" si="2"/>
        <v>1</v>
      </c>
      <c r="O21" s="56">
        <f t="shared" si="3"/>
        <v>0</v>
      </c>
      <c r="P21" s="56">
        <f t="shared" si="4"/>
        <v>0</v>
      </c>
      <c r="Q21" s="56">
        <f t="shared" si="5"/>
        <v>0</v>
      </c>
      <c r="R21" s="56">
        <f t="shared" si="6"/>
        <v>0</v>
      </c>
      <c r="S21" s="56">
        <f t="shared" si="7"/>
        <v>0</v>
      </c>
      <c r="T21" s="56">
        <f t="shared" si="8"/>
        <v>0</v>
      </c>
      <c r="U21" s="56">
        <f t="shared" si="9"/>
        <v>0</v>
      </c>
      <c r="V21" s="56">
        <f t="shared" si="10"/>
        <v>9.375E-2</v>
      </c>
      <c r="W21" s="56">
        <f t="shared" si="11"/>
        <v>0</v>
      </c>
      <c r="X21" s="62">
        <f t="shared" si="12"/>
        <v>9.375E-2</v>
      </c>
      <c r="Y21" s="52">
        <f t="shared" si="13"/>
        <v>3</v>
      </c>
    </row>
    <row r="22" spans="2:25" ht="15.75" thickBot="1" x14ac:dyDescent="0.3">
      <c r="B22" s="222"/>
      <c r="C22" s="77">
        <v>7</v>
      </c>
      <c r="D22" s="21" t="s">
        <v>53</v>
      </c>
      <c r="E22" s="92"/>
      <c r="F22" s="92"/>
      <c r="G22" s="92"/>
      <c r="H22" s="92"/>
      <c r="I22" s="92"/>
      <c r="J22" s="92"/>
      <c r="K22" s="92"/>
      <c r="L22" s="92"/>
      <c r="M22" s="92"/>
      <c r="N22" s="59">
        <f t="shared" si="2"/>
        <v>0</v>
      </c>
      <c r="O22" s="56">
        <f t="shared" si="3"/>
        <v>0</v>
      </c>
      <c r="P22" s="56">
        <f t="shared" si="4"/>
        <v>0</v>
      </c>
      <c r="Q22" s="56">
        <f t="shared" si="5"/>
        <v>0</v>
      </c>
      <c r="R22" s="56">
        <f t="shared" si="6"/>
        <v>0</v>
      </c>
      <c r="S22" s="56">
        <f t="shared" si="7"/>
        <v>0</v>
      </c>
      <c r="T22" s="56">
        <f t="shared" si="8"/>
        <v>0</v>
      </c>
      <c r="U22" s="56">
        <f t="shared" si="9"/>
        <v>0</v>
      </c>
      <c r="V22" s="56">
        <f t="shared" si="10"/>
        <v>0</v>
      </c>
      <c r="W22" s="56">
        <f t="shared" si="11"/>
        <v>0</v>
      </c>
      <c r="X22" s="63">
        <f t="shared" si="12"/>
        <v>0</v>
      </c>
      <c r="Y22" s="52">
        <f t="shared" si="13"/>
        <v>1</v>
      </c>
    </row>
    <row r="23" spans="2:25" ht="23.25" customHeight="1" thickBot="1" x14ac:dyDescent="0.3">
      <c r="B23" s="222" t="s">
        <v>105</v>
      </c>
      <c r="C23" s="79">
        <v>8</v>
      </c>
      <c r="D23" s="25" t="s">
        <v>54</v>
      </c>
      <c r="E23" s="92"/>
      <c r="F23" s="92"/>
      <c r="G23" s="92"/>
      <c r="H23" s="92"/>
      <c r="I23" s="92"/>
      <c r="J23" s="92"/>
      <c r="K23" s="92">
        <v>1</v>
      </c>
      <c r="L23" s="92"/>
      <c r="M23" s="92"/>
      <c r="N23" s="57">
        <f t="shared" si="2"/>
        <v>1</v>
      </c>
      <c r="O23" s="56">
        <f t="shared" si="3"/>
        <v>0</v>
      </c>
      <c r="P23" s="56">
        <f t="shared" si="4"/>
        <v>0</v>
      </c>
      <c r="Q23" s="56">
        <f t="shared" si="5"/>
        <v>0</v>
      </c>
      <c r="R23" s="56">
        <f t="shared" si="6"/>
        <v>0</v>
      </c>
      <c r="S23" s="56">
        <f t="shared" si="7"/>
        <v>0</v>
      </c>
      <c r="T23" s="56">
        <f t="shared" si="8"/>
        <v>0</v>
      </c>
      <c r="U23" s="56">
        <f t="shared" si="9"/>
        <v>0.15625</v>
      </c>
      <c r="V23" s="56">
        <f t="shared" si="10"/>
        <v>0</v>
      </c>
      <c r="W23" s="56">
        <f t="shared" si="11"/>
        <v>0</v>
      </c>
      <c r="X23" s="61">
        <f t="shared" si="12"/>
        <v>0.15625</v>
      </c>
      <c r="Y23" s="52">
        <f t="shared" si="13"/>
        <v>5</v>
      </c>
    </row>
    <row r="24" spans="2:25" ht="31.5" customHeight="1" thickBot="1" x14ac:dyDescent="0.3">
      <c r="B24" s="222"/>
      <c r="C24" s="79">
        <v>9</v>
      </c>
      <c r="D24" s="25" t="s">
        <v>55</v>
      </c>
      <c r="E24" s="92"/>
      <c r="F24" s="92"/>
      <c r="G24" s="92"/>
      <c r="H24" s="92"/>
      <c r="I24" s="92"/>
      <c r="J24" s="92"/>
      <c r="K24" s="92">
        <v>1</v>
      </c>
      <c r="L24" s="92"/>
      <c r="M24" s="92"/>
      <c r="N24" s="58">
        <f t="shared" si="2"/>
        <v>1</v>
      </c>
      <c r="O24" s="56">
        <f t="shared" si="3"/>
        <v>0</v>
      </c>
      <c r="P24" s="56">
        <f t="shared" si="4"/>
        <v>0</v>
      </c>
      <c r="Q24" s="56">
        <f t="shared" si="5"/>
        <v>0</v>
      </c>
      <c r="R24" s="56">
        <f t="shared" si="6"/>
        <v>0</v>
      </c>
      <c r="S24" s="56">
        <f t="shared" si="7"/>
        <v>0</v>
      </c>
      <c r="T24" s="56">
        <f t="shared" si="8"/>
        <v>0</v>
      </c>
      <c r="U24" s="56">
        <f t="shared" si="9"/>
        <v>0.15625</v>
      </c>
      <c r="V24" s="56">
        <f t="shared" si="10"/>
        <v>0</v>
      </c>
      <c r="W24" s="56">
        <f t="shared" si="11"/>
        <v>0</v>
      </c>
      <c r="X24" s="62">
        <f t="shared" si="12"/>
        <v>0.15625</v>
      </c>
      <c r="Y24" s="52">
        <f t="shared" si="13"/>
        <v>5</v>
      </c>
    </row>
    <row r="25" spans="2:25" ht="23.25" thickBot="1" x14ac:dyDescent="0.3">
      <c r="B25" s="222"/>
      <c r="C25" s="79">
        <v>10</v>
      </c>
      <c r="D25" s="25" t="s">
        <v>56</v>
      </c>
      <c r="E25" s="92"/>
      <c r="F25" s="92"/>
      <c r="G25" s="92"/>
      <c r="H25" s="92"/>
      <c r="I25" s="92"/>
      <c r="J25" s="92"/>
      <c r="K25" s="92">
        <v>1</v>
      </c>
      <c r="L25" s="92"/>
      <c r="M25" s="92"/>
      <c r="N25" s="59">
        <f t="shared" si="2"/>
        <v>1</v>
      </c>
      <c r="O25" s="56">
        <f t="shared" si="3"/>
        <v>0</v>
      </c>
      <c r="P25" s="56">
        <f t="shared" si="4"/>
        <v>0</v>
      </c>
      <c r="Q25" s="56">
        <f t="shared" si="5"/>
        <v>0</v>
      </c>
      <c r="R25" s="56">
        <f t="shared" si="6"/>
        <v>0</v>
      </c>
      <c r="S25" s="56">
        <f t="shared" si="7"/>
        <v>0</v>
      </c>
      <c r="T25" s="56">
        <f t="shared" si="8"/>
        <v>0</v>
      </c>
      <c r="U25" s="56">
        <f t="shared" si="9"/>
        <v>0.15625</v>
      </c>
      <c r="V25" s="56">
        <f t="shared" si="10"/>
        <v>0</v>
      </c>
      <c r="W25" s="56">
        <f t="shared" si="11"/>
        <v>0</v>
      </c>
      <c r="X25" s="63">
        <f t="shared" si="12"/>
        <v>0.15625</v>
      </c>
      <c r="Y25" s="52">
        <f t="shared" si="13"/>
        <v>5</v>
      </c>
    </row>
    <row r="26" spans="2:25" ht="15.75" thickBot="1" x14ac:dyDescent="0.3">
      <c r="B26" s="222" t="s">
        <v>106</v>
      </c>
      <c r="C26" s="80">
        <v>11</v>
      </c>
      <c r="D26" s="28" t="s">
        <v>0</v>
      </c>
      <c r="E26" s="92"/>
      <c r="F26" s="92"/>
      <c r="G26" s="92">
        <v>1</v>
      </c>
      <c r="H26" s="92"/>
      <c r="I26" s="92"/>
      <c r="J26" s="92">
        <v>1</v>
      </c>
      <c r="K26" s="92"/>
      <c r="L26" s="92"/>
      <c r="M26" s="92"/>
      <c r="N26" s="57">
        <f t="shared" si="2"/>
        <v>2</v>
      </c>
      <c r="O26" s="56">
        <f t="shared" si="3"/>
        <v>0</v>
      </c>
      <c r="P26" s="56">
        <f t="shared" si="4"/>
        <v>0</v>
      </c>
      <c r="Q26" s="56">
        <f t="shared" si="5"/>
        <v>7.8125E-2</v>
      </c>
      <c r="R26" s="56">
        <f t="shared" si="6"/>
        <v>0</v>
      </c>
      <c r="S26" s="56">
        <f t="shared" si="7"/>
        <v>0</v>
      </c>
      <c r="T26" s="56">
        <f t="shared" si="8"/>
        <v>7.8125E-2</v>
      </c>
      <c r="U26" s="56">
        <f t="shared" si="9"/>
        <v>0</v>
      </c>
      <c r="V26" s="56">
        <f t="shared" si="10"/>
        <v>0</v>
      </c>
      <c r="W26" s="56">
        <f t="shared" si="11"/>
        <v>0</v>
      </c>
      <c r="X26" s="61">
        <f t="shared" si="12"/>
        <v>0.15625</v>
      </c>
      <c r="Y26" s="52">
        <f t="shared" si="13"/>
        <v>5</v>
      </c>
    </row>
    <row r="27" spans="2:25" ht="23.25" thickBot="1" x14ac:dyDescent="0.3">
      <c r="B27" s="222"/>
      <c r="C27" s="79">
        <v>12</v>
      </c>
      <c r="D27" s="25" t="s">
        <v>57</v>
      </c>
      <c r="E27" s="92"/>
      <c r="F27" s="92"/>
      <c r="G27" s="92">
        <v>1</v>
      </c>
      <c r="H27" s="92">
        <v>1</v>
      </c>
      <c r="I27" s="92">
        <v>1</v>
      </c>
      <c r="J27" s="92">
        <v>1</v>
      </c>
      <c r="K27" s="92"/>
      <c r="L27" s="92"/>
      <c r="M27" s="92"/>
      <c r="N27" s="58">
        <f t="shared" si="2"/>
        <v>4</v>
      </c>
      <c r="O27" s="56">
        <f t="shared" si="3"/>
        <v>0</v>
      </c>
      <c r="P27" s="56">
        <f t="shared" si="4"/>
        <v>0</v>
      </c>
      <c r="Q27" s="56">
        <f t="shared" si="5"/>
        <v>3.90625E-2</v>
      </c>
      <c r="R27" s="56">
        <f t="shared" si="6"/>
        <v>2.34375E-2</v>
      </c>
      <c r="S27" s="56">
        <f t="shared" si="7"/>
        <v>3.125E-2</v>
      </c>
      <c r="T27" s="56">
        <f t="shared" si="8"/>
        <v>3.90625E-2</v>
      </c>
      <c r="U27" s="56">
        <f t="shared" si="9"/>
        <v>0</v>
      </c>
      <c r="V27" s="56">
        <f t="shared" si="10"/>
        <v>0</v>
      </c>
      <c r="W27" s="56">
        <f t="shared" si="11"/>
        <v>0</v>
      </c>
      <c r="X27" s="62">
        <f t="shared" si="12"/>
        <v>0.1328125</v>
      </c>
      <c r="Y27" s="52">
        <f t="shared" si="13"/>
        <v>4.25</v>
      </c>
    </row>
    <row r="28" spans="2:25" ht="23.25" thickBot="1" x14ac:dyDescent="0.3">
      <c r="B28" s="222"/>
      <c r="C28" s="79">
        <v>13</v>
      </c>
      <c r="D28" s="25" t="s">
        <v>58</v>
      </c>
      <c r="E28" s="92"/>
      <c r="F28" s="92"/>
      <c r="G28" s="92">
        <v>1</v>
      </c>
      <c r="H28" s="92">
        <v>1</v>
      </c>
      <c r="I28" s="92">
        <v>1</v>
      </c>
      <c r="J28" s="92">
        <v>1</v>
      </c>
      <c r="K28" s="92"/>
      <c r="L28" s="92"/>
      <c r="M28" s="92"/>
      <c r="N28" s="59">
        <f t="shared" si="2"/>
        <v>4</v>
      </c>
      <c r="O28" s="56">
        <f t="shared" si="3"/>
        <v>0</v>
      </c>
      <c r="P28" s="56">
        <f t="shared" si="4"/>
        <v>0</v>
      </c>
      <c r="Q28" s="56">
        <f t="shared" si="5"/>
        <v>3.90625E-2</v>
      </c>
      <c r="R28" s="56">
        <f t="shared" si="6"/>
        <v>2.34375E-2</v>
      </c>
      <c r="S28" s="56">
        <f t="shared" si="7"/>
        <v>3.125E-2</v>
      </c>
      <c r="T28" s="56">
        <f t="shared" si="8"/>
        <v>3.90625E-2</v>
      </c>
      <c r="U28" s="56">
        <f t="shared" si="9"/>
        <v>0</v>
      </c>
      <c r="V28" s="56">
        <f t="shared" si="10"/>
        <v>0</v>
      </c>
      <c r="W28" s="56">
        <f t="shared" si="11"/>
        <v>0</v>
      </c>
      <c r="X28" s="63">
        <f t="shared" si="12"/>
        <v>0.1328125</v>
      </c>
      <c r="Y28" s="52">
        <f t="shared" si="13"/>
        <v>4.25</v>
      </c>
    </row>
    <row r="29" spans="2:25" ht="29.25" customHeight="1" thickBot="1" x14ac:dyDescent="0.3">
      <c r="B29" s="223" t="s">
        <v>107</v>
      </c>
      <c r="C29" s="90">
        <v>14</v>
      </c>
      <c r="D29" s="25" t="s">
        <v>59</v>
      </c>
      <c r="E29" s="92"/>
      <c r="F29" s="92"/>
      <c r="G29" s="92"/>
      <c r="H29" s="92"/>
      <c r="I29" s="92">
        <v>1</v>
      </c>
      <c r="J29" s="92"/>
      <c r="K29" s="92"/>
      <c r="L29" s="92"/>
      <c r="M29" s="92"/>
      <c r="N29" s="57">
        <f t="shared" si="2"/>
        <v>1</v>
      </c>
      <c r="O29" s="56">
        <f t="shared" si="3"/>
        <v>0</v>
      </c>
      <c r="P29" s="56">
        <f t="shared" si="4"/>
        <v>0</v>
      </c>
      <c r="Q29" s="56">
        <f t="shared" si="5"/>
        <v>0</v>
      </c>
      <c r="R29" s="56">
        <f t="shared" si="6"/>
        <v>0</v>
      </c>
      <c r="S29" s="56">
        <f t="shared" si="7"/>
        <v>0.125</v>
      </c>
      <c r="T29" s="56">
        <f t="shared" si="8"/>
        <v>0</v>
      </c>
      <c r="U29" s="56">
        <f t="shared" si="9"/>
        <v>0</v>
      </c>
      <c r="V29" s="56">
        <f t="shared" si="10"/>
        <v>0</v>
      </c>
      <c r="W29" s="56">
        <f t="shared" si="11"/>
        <v>0</v>
      </c>
      <c r="X29" s="61">
        <f t="shared" si="12"/>
        <v>0.125</v>
      </c>
      <c r="Y29" s="52">
        <f t="shared" si="13"/>
        <v>4</v>
      </c>
    </row>
    <row r="30" spans="2:25" ht="23.25" thickBot="1" x14ac:dyDescent="0.3">
      <c r="B30" s="223"/>
      <c r="C30" s="80">
        <v>15</v>
      </c>
      <c r="D30" s="28" t="s">
        <v>60</v>
      </c>
      <c r="E30" s="92"/>
      <c r="F30" s="92"/>
      <c r="G30" s="92"/>
      <c r="H30" s="92"/>
      <c r="I30" s="92">
        <v>1</v>
      </c>
      <c r="J30" s="92"/>
      <c r="K30" s="92"/>
      <c r="L30" s="92"/>
      <c r="M30" s="92"/>
      <c r="N30" s="59">
        <f t="shared" si="2"/>
        <v>1</v>
      </c>
      <c r="O30" s="56">
        <f t="shared" si="3"/>
        <v>0</v>
      </c>
      <c r="P30" s="56">
        <f t="shared" si="4"/>
        <v>0</v>
      </c>
      <c r="Q30" s="56">
        <f t="shared" si="5"/>
        <v>0</v>
      </c>
      <c r="R30" s="56">
        <f t="shared" si="6"/>
        <v>0</v>
      </c>
      <c r="S30" s="56">
        <f t="shared" si="7"/>
        <v>0.125</v>
      </c>
      <c r="T30" s="56">
        <f t="shared" si="8"/>
        <v>0</v>
      </c>
      <c r="U30" s="56">
        <f t="shared" si="9"/>
        <v>0</v>
      </c>
      <c r="V30" s="56">
        <f t="shared" si="10"/>
        <v>0</v>
      </c>
      <c r="W30" s="56">
        <f t="shared" si="11"/>
        <v>0</v>
      </c>
      <c r="X30" s="63">
        <f t="shared" si="12"/>
        <v>0.125</v>
      </c>
      <c r="Y30" s="52">
        <f t="shared" si="13"/>
        <v>4</v>
      </c>
    </row>
    <row r="31" spans="2:25" ht="23.25" customHeight="1" thickBot="1" x14ac:dyDescent="0.3">
      <c r="B31" s="224" t="s">
        <v>108</v>
      </c>
      <c r="C31" s="92">
        <v>16</v>
      </c>
      <c r="D31" s="27" t="s">
        <v>61</v>
      </c>
      <c r="E31" s="92"/>
      <c r="F31" s="92"/>
      <c r="G31" s="92"/>
      <c r="H31" s="92"/>
      <c r="I31" s="92"/>
      <c r="J31" s="92"/>
      <c r="K31" s="92"/>
      <c r="L31" s="92"/>
      <c r="M31" s="92"/>
      <c r="N31" s="57">
        <f t="shared" si="2"/>
        <v>0</v>
      </c>
      <c r="O31" s="56">
        <f t="shared" si="3"/>
        <v>0</v>
      </c>
      <c r="P31" s="56">
        <f t="shared" si="4"/>
        <v>0</v>
      </c>
      <c r="Q31" s="56">
        <f t="shared" si="5"/>
        <v>0</v>
      </c>
      <c r="R31" s="56">
        <f t="shared" si="6"/>
        <v>0</v>
      </c>
      <c r="S31" s="56">
        <f t="shared" si="7"/>
        <v>0</v>
      </c>
      <c r="T31" s="56">
        <f t="shared" si="8"/>
        <v>0</v>
      </c>
      <c r="U31" s="56">
        <f t="shared" si="9"/>
        <v>0</v>
      </c>
      <c r="V31" s="56">
        <f t="shared" si="10"/>
        <v>0</v>
      </c>
      <c r="W31" s="56">
        <f t="shared" si="11"/>
        <v>0</v>
      </c>
      <c r="X31" s="61">
        <f t="shared" si="12"/>
        <v>0</v>
      </c>
      <c r="Y31" s="52">
        <f t="shared" si="13"/>
        <v>1</v>
      </c>
    </row>
    <row r="32" spans="2:25" ht="15.75" thickBot="1" x14ac:dyDescent="0.3">
      <c r="B32" s="224"/>
      <c r="C32" s="92">
        <v>17</v>
      </c>
      <c r="D32" s="27" t="s">
        <v>62</v>
      </c>
      <c r="E32" s="92"/>
      <c r="F32" s="92"/>
      <c r="G32" s="92"/>
      <c r="H32" s="92"/>
      <c r="I32" s="92"/>
      <c r="J32" s="92"/>
      <c r="K32" s="92"/>
      <c r="L32" s="92"/>
      <c r="M32" s="92"/>
      <c r="N32" s="58">
        <f t="shared" si="2"/>
        <v>0</v>
      </c>
      <c r="O32" s="56">
        <f t="shared" si="3"/>
        <v>0</v>
      </c>
      <c r="P32" s="56">
        <f t="shared" si="4"/>
        <v>0</v>
      </c>
      <c r="Q32" s="56">
        <f t="shared" si="5"/>
        <v>0</v>
      </c>
      <c r="R32" s="56">
        <f t="shared" si="6"/>
        <v>0</v>
      </c>
      <c r="S32" s="56">
        <f t="shared" si="7"/>
        <v>0</v>
      </c>
      <c r="T32" s="56">
        <f t="shared" si="8"/>
        <v>0</v>
      </c>
      <c r="U32" s="56">
        <f t="shared" si="9"/>
        <v>0</v>
      </c>
      <c r="V32" s="56">
        <f t="shared" si="10"/>
        <v>0</v>
      </c>
      <c r="W32" s="56">
        <f t="shared" si="11"/>
        <v>0</v>
      </c>
      <c r="X32" s="62">
        <f t="shared" si="12"/>
        <v>0</v>
      </c>
      <c r="Y32" s="52">
        <f t="shared" si="13"/>
        <v>1</v>
      </c>
    </row>
    <row r="33" spans="2:25" ht="23.25" thickBot="1" x14ac:dyDescent="0.3">
      <c r="B33" s="224"/>
      <c r="C33" s="92">
        <v>18</v>
      </c>
      <c r="D33" s="27" t="s">
        <v>63</v>
      </c>
      <c r="E33" s="92"/>
      <c r="F33" s="92"/>
      <c r="G33" s="92"/>
      <c r="H33" s="92"/>
      <c r="I33" s="92"/>
      <c r="J33" s="92"/>
      <c r="K33" s="92"/>
      <c r="L33" s="92"/>
      <c r="M33" s="92"/>
      <c r="N33" s="59">
        <f t="shared" si="2"/>
        <v>0</v>
      </c>
      <c r="O33" s="56">
        <f t="shared" si="3"/>
        <v>0</v>
      </c>
      <c r="P33" s="56">
        <f t="shared" si="4"/>
        <v>0</v>
      </c>
      <c r="Q33" s="56">
        <f t="shared" si="5"/>
        <v>0</v>
      </c>
      <c r="R33" s="56">
        <f t="shared" si="6"/>
        <v>0</v>
      </c>
      <c r="S33" s="56">
        <f t="shared" si="7"/>
        <v>0</v>
      </c>
      <c r="T33" s="56">
        <f t="shared" si="8"/>
        <v>0</v>
      </c>
      <c r="U33" s="56">
        <f t="shared" si="9"/>
        <v>0</v>
      </c>
      <c r="V33" s="56">
        <f t="shared" si="10"/>
        <v>0</v>
      </c>
      <c r="W33" s="56">
        <f t="shared" si="11"/>
        <v>0</v>
      </c>
      <c r="X33" s="63">
        <f t="shared" si="12"/>
        <v>0</v>
      </c>
      <c r="Y33" s="52">
        <f t="shared" si="13"/>
        <v>1</v>
      </c>
    </row>
    <row r="34" spans="2:25" ht="15.75" thickBot="1" x14ac:dyDescent="0.3">
      <c r="B34" s="83" t="s">
        <v>109</v>
      </c>
      <c r="C34" s="77">
        <v>19</v>
      </c>
      <c r="D34" s="21" t="s">
        <v>64</v>
      </c>
      <c r="E34" s="92"/>
      <c r="F34" s="92"/>
      <c r="G34" s="92"/>
      <c r="H34" s="92"/>
      <c r="I34" s="92"/>
      <c r="J34" s="92"/>
      <c r="K34" s="92"/>
      <c r="L34" s="92"/>
      <c r="M34" s="92"/>
      <c r="N34" s="60">
        <f t="shared" si="2"/>
        <v>0</v>
      </c>
      <c r="O34" s="56">
        <f t="shared" si="3"/>
        <v>0</v>
      </c>
      <c r="P34" s="56">
        <f t="shared" si="4"/>
        <v>0</v>
      </c>
      <c r="Q34" s="56">
        <f t="shared" si="5"/>
        <v>0</v>
      </c>
      <c r="R34" s="56">
        <f t="shared" si="6"/>
        <v>0</v>
      </c>
      <c r="S34" s="56">
        <f t="shared" si="7"/>
        <v>0</v>
      </c>
      <c r="T34" s="56">
        <f t="shared" si="8"/>
        <v>0</v>
      </c>
      <c r="U34" s="56">
        <f t="shared" si="9"/>
        <v>0</v>
      </c>
      <c r="V34" s="56">
        <f t="shared" si="10"/>
        <v>0</v>
      </c>
      <c r="W34" s="56">
        <f t="shared" si="11"/>
        <v>0</v>
      </c>
      <c r="X34" s="64">
        <f t="shared" si="12"/>
        <v>0</v>
      </c>
      <c r="Y34" s="52">
        <f t="shared" si="13"/>
        <v>1</v>
      </c>
    </row>
    <row r="35" spans="2:25" ht="45" customHeight="1" thickBot="1" x14ac:dyDescent="0.3">
      <c r="B35" s="221" t="s">
        <v>110</v>
      </c>
      <c r="C35" s="77">
        <v>20</v>
      </c>
      <c r="D35" s="21" t="s">
        <v>65</v>
      </c>
      <c r="E35" s="92"/>
      <c r="F35" s="92"/>
      <c r="G35" s="92"/>
      <c r="H35" s="92"/>
      <c r="I35" s="92"/>
      <c r="J35" s="92"/>
      <c r="K35" s="92"/>
      <c r="L35" s="92"/>
      <c r="M35" s="92"/>
      <c r="N35" s="57">
        <f t="shared" si="2"/>
        <v>0</v>
      </c>
      <c r="O35" s="56">
        <f t="shared" si="3"/>
        <v>0</v>
      </c>
      <c r="P35" s="56">
        <f t="shared" si="4"/>
        <v>0</v>
      </c>
      <c r="Q35" s="56">
        <f t="shared" si="5"/>
        <v>0</v>
      </c>
      <c r="R35" s="56">
        <f t="shared" si="6"/>
        <v>0</v>
      </c>
      <c r="S35" s="56">
        <f t="shared" si="7"/>
        <v>0</v>
      </c>
      <c r="T35" s="56">
        <f t="shared" si="8"/>
        <v>0</v>
      </c>
      <c r="U35" s="56">
        <f t="shared" si="9"/>
        <v>0</v>
      </c>
      <c r="V35" s="56">
        <f t="shared" si="10"/>
        <v>0</v>
      </c>
      <c r="W35" s="56">
        <f t="shared" si="11"/>
        <v>0</v>
      </c>
      <c r="X35" s="61">
        <f t="shared" si="12"/>
        <v>0</v>
      </c>
      <c r="Y35" s="52">
        <f t="shared" si="13"/>
        <v>1</v>
      </c>
    </row>
    <row r="36" spans="2:25" ht="23.25" thickBot="1" x14ac:dyDescent="0.3">
      <c r="B36" s="221"/>
      <c r="C36" s="77">
        <v>21</v>
      </c>
      <c r="D36" s="21" t="s">
        <v>66</v>
      </c>
      <c r="E36" s="92"/>
      <c r="F36" s="92"/>
      <c r="G36" s="92"/>
      <c r="H36" s="92"/>
      <c r="I36" s="92"/>
      <c r="J36" s="92"/>
      <c r="K36" s="92"/>
      <c r="L36" s="92"/>
      <c r="M36" s="92"/>
      <c r="N36" s="59">
        <f t="shared" si="2"/>
        <v>0</v>
      </c>
      <c r="O36" s="56">
        <f t="shared" si="3"/>
        <v>0</v>
      </c>
      <c r="P36" s="56">
        <f t="shared" si="4"/>
        <v>0</v>
      </c>
      <c r="Q36" s="56">
        <f t="shared" si="5"/>
        <v>0</v>
      </c>
      <c r="R36" s="56">
        <f t="shared" si="6"/>
        <v>0</v>
      </c>
      <c r="S36" s="56">
        <f t="shared" si="7"/>
        <v>0</v>
      </c>
      <c r="T36" s="56">
        <f t="shared" si="8"/>
        <v>0</v>
      </c>
      <c r="U36" s="56">
        <f t="shared" si="9"/>
        <v>0</v>
      </c>
      <c r="V36" s="56">
        <f t="shared" si="10"/>
        <v>0</v>
      </c>
      <c r="W36" s="56">
        <f t="shared" si="11"/>
        <v>0</v>
      </c>
      <c r="X36" s="63">
        <f t="shared" si="12"/>
        <v>0</v>
      </c>
      <c r="Y36" s="52">
        <f t="shared" si="13"/>
        <v>1</v>
      </c>
    </row>
    <row r="37" spans="2:25" ht="15.75" customHeight="1" thickBot="1" x14ac:dyDescent="0.3">
      <c r="B37" s="222" t="s">
        <v>111</v>
      </c>
      <c r="C37" s="80">
        <v>22</v>
      </c>
      <c r="D37" s="28" t="s">
        <v>67</v>
      </c>
      <c r="E37" s="92">
        <v>1</v>
      </c>
      <c r="F37" s="92"/>
      <c r="G37" s="92"/>
      <c r="H37" s="92"/>
      <c r="I37" s="92">
        <v>1</v>
      </c>
      <c r="J37" s="92"/>
      <c r="K37" s="92"/>
      <c r="L37" s="92"/>
      <c r="M37" s="92"/>
      <c r="N37" s="57">
        <f t="shared" si="2"/>
        <v>2</v>
      </c>
      <c r="O37" s="56">
        <f t="shared" si="3"/>
        <v>4.6875E-2</v>
      </c>
      <c r="P37" s="56">
        <f t="shared" si="4"/>
        <v>0</v>
      </c>
      <c r="Q37" s="56">
        <f t="shared" si="5"/>
        <v>0</v>
      </c>
      <c r="R37" s="56">
        <f t="shared" si="6"/>
        <v>0</v>
      </c>
      <c r="S37" s="56">
        <f t="shared" si="7"/>
        <v>6.25E-2</v>
      </c>
      <c r="T37" s="56">
        <f t="shared" si="8"/>
        <v>0</v>
      </c>
      <c r="U37" s="56">
        <f t="shared" si="9"/>
        <v>0</v>
      </c>
      <c r="V37" s="56">
        <f t="shared" si="10"/>
        <v>0</v>
      </c>
      <c r="W37" s="56">
        <f t="shared" si="11"/>
        <v>0</v>
      </c>
      <c r="X37" s="61">
        <f t="shared" si="12"/>
        <v>0.109375</v>
      </c>
      <c r="Y37" s="52">
        <f t="shared" si="13"/>
        <v>3.5</v>
      </c>
    </row>
    <row r="38" spans="2:25" ht="15.75" thickBot="1" x14ac:dyDescent="0.3">
      <c r="B38" s="222"/>
      <c r="C38" s="80">
        <v>23</v>
      </c>
      <c r="D38" s="28" t="s">
        <v>68</v>
      </c>
      <c r="E38" s="92"/>
      <c r="F38" s="92"/>
      <c r="G38" s="92"/>
      <c r="H38" s="92">
        <v>1</v>
      </c>
      <c r="I38" s="92"/>
      <c r="J38" s="92">
        <v>1</v>
      </c>
      <c r="K38" s="92"/>
      <c r="L38" s="92"/>
      <c r="M38" s="92"/>
      <c r="N38" s="58">
        <f t="shared" si="2"/>
        <v>2</v>
      </c>
      <c r="O38" s="56">
        <f t="shared" si="3"/>
        <v>0</v>
      </c>
      <c r="P38" s="56">
        <f t="shared" si="4"/>
        <v>0</v>
      </c>
      <c r="Q38" s="56">
        <f t="shared" si="5"/>
        <v>0</v>
      </c>
      <c r="R38" s="56">
        <f t="shared" si="6"/>
        <v>4.6875E-2</v>
      </c>
      <c r="S38" s="56">
        <f t="shared" si="7"/>
        <v>0</v>
      </c>
      <c r="T38" s="56">
        <f t="shared" si="8"/>
        <v>7.8125E-2</v>
      </c>
      <c r="U38" s="56">
        <f t="shared" si="9"/>
        <v>0</v>
      </c>
      <c r="V38" s="56">
        <f t="shared" si="10"/>
        <v>0</v>
      </c>
      <c r="W38" s="56">
        <f t="shared" si="11"/>
        <v>0</v>
      </c>
      <c r="X38" s="62">
        <f t="shared" si="12"/>
        <v>0.125</v>
      </c>
      <c r="Y38" s="52">
        <f t="shared" si="13"/>
        <v>4</v>
      </c>
    </row>
    <row r="39" spans="2:25" ht="27.75" customHeight="1" thickBot="1" x14ac:dyDescent="0.3">
      <c r="B39" s="222"/>
      <c r="C39" s="80">
        <v>24</v>
      </c>
      <c r="D39" s="28" t="s">
        <v>69</v>
      </c>
      <c r="E39" s="92">
        <v>1</v>
      </c>
      <c r="F39" s="92"/>
      <c r="G39" s="92"/>
      <c r="H39" s="92"/>
      <c r="I39" s="92">
        <v>1</v>
      </c>
      <c r="J39" s="92"/>
      <c r="K39" s="92"/>
      <c r="L39" s="92"/>
      <c r="M39" s="92"/>
      <c r="N39" s="58">
        <f t="shared" si="2"/>
        <v>2</v>
      </c>
      <c r="O39" s="56">
        <f t="shared" si="3"/>
        <v>4.6875E-2</v>
      </c>
      <c r="P39" s="56">
        <f t="shared" si="4"/>
        <v>0</v>
      </c>
      <c r="Q39" s="56">
        <f t="shared" si="5"/>
        <v>0</v>
      </c>
      <c r="R39" s="56">
        <f t="shared" si="6"/>
        <v>0</v>
      </c>
      <c r="S39" s="56">
        <f t="shared" si="7"/>
        <v>6.25E-2</v>
      </c>
      <c r="T39" s="56">
        <f t="shared" si="8"/>
        <v>0</v>
      </c>
      <c r="U39" s="56">
        <f t="shared" si="9"/>
        <v>0</v>
      </c>
      <c r="V39" s="56">
        <f t="shared" si="10"/>
        <v>0</v>
      </c>
      <c r="W39" s="56">
        <f t="shared" si="11"/>
        <v>0</v>
      </c>
      <c r="X39" s="62">
        <f t="shared" si="12"/>
        <v>0.109375</v>
      </c>
      <c r="Y39" s="52">
        <f t="shared" si="13"/>
        <v>3.5</v>
      </c>
    </row>
    <row r="40" spans="2:25" ht="27" customHeight="1" thickBot="1" x14ac:dyDescent="0.3">
      <c r="B40" s="222"/>
      <c r="C40" s="80">
        <v>25</v>
      </c>
      <c r="D40" s="28" t="s">
        <v>70</v>
      </c>
      <c r="E40" s="92">
        <v>1</v>
      </c>
      <c r="F40" s="92"/>
      <c r="G40" s="92"/>
      <c r="H40" s="92"/>
      <c r="I40" s="92">
        <v>1</v>
      </c>
      <c r="J40" s="92"/>
      <c r="K40" s="92"/>
      <c r="L40" s="92"/>
      <c r="M40" s="92"/>
      <c r="N40" s="59">
        <f t="shared" si="2"/>
        <v>2</v>
      </c>
      <c r="O40" s="56">
        <f t="shared" si="3"/>
        <v>4.6875E-2</v>
      </c>
      <c r="P40" s="56">
        <f t="shared" si="4"/>
        <v>0</v>
      </c>
      <c r="Q40" s="56">
        <f t="shared" si="5"/>
        <v>0</v>
      </c>
      <c r="R40" s="56">
        <f t="shared" si="6"/>
        <v>0</v>
      </c>
      <c r="S40" s="56">
        <f t="shared" si="7"/>
        <v>6.25E-2</v>
      </c>
      <c r="T40" s="56">
        <f t="shared" si="8"/>
        <v>0</v>
      </c>
      <c r="U40" s="56">
        <f t="shared" si="9"/>
        <v>0</v>
      </c>
      <c r="V40" s="56">
        <f t="shared" si="10"/>
        <v>0</v>
      </c>
      <c r="W40" s="56">
        <f t="shared" si="11"/>
        <v>0</v>
      </c>
      <c r="X40" s="63">
        <f t="shared" si="12"/>
        <v>0.109375</v>
      </c>
      <c r="Y40" s="52">
        <f t="shared" si="13"/>
        <v>3.5</v>
      </c>
    </row>
    <row r="41" spans="2:25" ht="15.75" customHeight="1" thickBot="1" x14ac:dyDescent="0.3">
      <c r="B41" s="221" t="s">
        <v>112</v>
      </c>
      <c r="C41" s="18">
        <v>26</v>
      </c>
      <c r="D41" s="21" t="s">
        <v>1</v>
      </c>
      <c r="E41" s="92"/>
      <c r="F41" s="92"/>
      <c r="G41" s="92"/>
      <c r="H41" s="92"/>
      <c r="I41" s="92"/>
      <c r="J41" s="92"/>
      <c r="K41" s="92"/>
      <c r="L41" s="92"/>
      <c r="M41" s="92"/>
      <c r="N41" s="57">
        <f t="shared" si="2"/>
        <v>0</v>
      </c>
      <c r="O41" s="56">
        <f t="shared" si="3"/>
        <v>0</v>
      </c>
      <c r="P41" s="56">
        <f t="shared" si="4"/>
        <v>0</v>
      </c>
      <c r="Q41" s="56">
        <f t="shared" si="5"/>
        <v>0</v>
      </c>
      <c r="R41" s="56">
        <f t="shared" si="6"/>
        <v>0</v>
      </c>
      <c r="S41" s="56">
        <f t="shared" si="7"/>
        <v>0</v>
      </c>
      <c r="T41" s="56">
        <f t="shared" si="8"/>
        <v>0</v>
      </c>
      <c r="U41" s="56">
        <f t="shared" si="9"/>
        <v>0</v>
      </c>
      <c r="V41" s="56">
        <f t="shared" si="10"/>
        <v>0</v>
      </c>
      <c r="W41" s="56">
        <f t="shared" si="11"/>
        <v>0</v>
      </c>
      <c r="X41" s="61">
        <f t="shared" si="12"/>
        <v>0</v>
      </c>
      <c r="Y41" s="52">
        <f t="shared" si="13"/>
        <v>1</v>
      </c>
    </row>
    <row r="42" spans="2:25" ht="25.5" customHeight="1" thickBot="1" x14ac:dyDescent="0.3">
      <c r="B42" s="221"/>
      <c r="C42" s="18">
        <v>27</v>
      </c>
      <c r="D42" s="21" t="s">
        <v>71</v>
      </c>
      <c r="E42" s="92"/>
      <c r="F42" s="92"/>
      <c r="G42" s="92"/>
      <c r="H42" s="92"/>
      <c r="I42" s="92"/>
      <c r="J42" s="92"/>
      <c r="K42" s="92"/>
      <c r="L42" s="92"/>
      <c r="M42" s="92"/>
      <c r="N42" s="58">
        <f t="shared" si="2"/>
        <v>0</v>
      </c>
      <c r="O42" s="56">
        <f t="shared" si="3"/>
        <v>0</v>
      </c>
      <c r="P42" s="56">
        <f t="shared" si="4"/>
        <v>0</v>
      </c>
      <c r="Q42" s="56">
        <f t="shared" si="5"/>
        <v>0</v>
      </c>
      <c r="R42" s="56">
        <f t="shared" si="6"/>
        <v>0</v>
      </c>
      <c r="S42" s="56">
        <f t="shared" si="7"/>
        <v>0</v>
      </c>
      <c r="T42" s="56">
        <f t="shared" si="8"/>
        <v>0</v>
      </c>
      <c r="U42" s="56">
        <f t="shared" si="9"/>
        <v>0</v>
      </c>
      <c r="V42" s="56">
        <f t="shared" si="10"/>
        <v>0</v>
      </c>
      <c r="W42" s="56">
        <f t="shared" si="11"/>
        <v>0</v>
      </c>
      <c r="X42" s="62">
        <f t="shared" si="12"/>
        <v>0</v>
      </c>
      <c r="Y42" s="52">
        <f t="shared" si="13"/>
        <v>1</v>
      </c>
    </row>
    <row r="43" spans="2:25" ht="15.75" thickBot="1" x14ac:dyDescent="0.3">
      <c r="B43" s="221"/>
      <c r="C43" s="18">
        <v>28</v>
      </c>
      <c r="D43" s="21" t="s">
        <v>72</v>
      </c>
      <c r="E43" s="92"/>
      <c r="F43" s="92"/>
      <c r="G43" s="92"/>
      <c r="H43" s="92"/>
      <c r="I43" s="92"/>
      <c r="J43" s="92"/>
      <c r="K43" s="92"/>
      <c r="L43" s="92"/>
      <c r="M43" s="92"/>
      <c r="N43" s="59">
        <f t="shared" si="2"/>
        <v>0</v>
      </c>
      <c r="O43" s="56">
        <f t="shared" si="3"/>
        <v>0</v>
      </c>
      <c r="P43" s="56">
        <f t="shared" si="4"/>
        <v>0</v>
      </c>
      <c r="Q43" s="56">
        <f t="shared" si="5"/>
        <v>0</v>
      </c>
      <c r="R43" s="56">
        <f t="shared" si="6"/>
        <v>0</v>
      </c>
      <c r="S43" s="56">
        <f t="shared" si="7"/>
        <v>0</v>
      </c>
      <c r="T43" s="56">
        <f t="shared" si="8"/>
        <v>0</v>
      </c>
      <c r="U43" s="56">
        <f t="shared" si="9"/>
        <v>0</v>
      </c>
      <c r="V43" s="56">
        <f t="shared" si="10"/>
        <v>0</v>
      </c>
      <c r="W43" s="56">
        <f t="shared" si="11"/>
        <v>0</v>
      </c>
      <c r="X43" s="63">
        <f t="shared" si="12"/>
        <v>0</v>
      </c>
      <c r="Y43" s="52">
        <f t="shared" si="13"/>
        <v>1</v>
      </c>
    </row>
    <row r="44" spans="2:25" ht="15.75" customHeight="1" thickBot="1" x14ac:dyDescent="0.3">
      <c r="B44" s="222" t="s">
        <v>113</v>
      </c>
      <c r="C44" s="80">
        <v>29</v>
      </c>
      <c r="D44" s="28" t="s">
        <v>2</v>
      </c>
      <c r="E44" s="92"/>
      <c r="F44" s="92"/>
      <c r="G44" s="92"/>
      <c r="H44" s="92"/>
      <c r="I44" s="92">
        <v>1</v>
      </c>
      <c r="J44" s="92"/>
      <c r="K44" s="92"/>
      <c r="L44" s="92"/>
      <c r="M44" s="92"/>
      <c r="N44" s="57">
        <f t="shared" si="2"/>
        <v>1</v>
      </c>
      <c r="O44" s="56">
        <f t="shared" si="3"/>
        <v>0</v>
      </c>
      <c r="P44" s="56">
        <f t="shared" si="4"/>
        <v>0</v>
      </c>
      <c r="Q44" s="56">
        <f t="shared" si="5"/>
        <v>0</v>
      </c>
      <c r="R44" s="56">
        <f t="shared" si="6"/>
        <v>0</v>
      </c>
      <c r="S44" s="56">
        <f t="shared" si="7"/>
        <v>0.125</v>
      </c>
      <c r="T44" s="56">
        <f t="shared" si="8"/>
        <v>0</v>
      </c>
      <c r="U44" s="56">
        <f t="shared" si="9"/>
        <v>0</v>
      </c>
      <c r="V44" s="56">
        <f t="shared" si="10"/>
        <v>0</v>
      </c>
      <c r="W44" s="56">
        <f t="shared" si="11"/>
        <v>0</v>
      </c>
      <c r="X44" s="61">
        <f t="shared" si="12"/>
        <v>0.125</v>
      </c>
      <c r="Y44" s="52">
        <f t="shared" si="13"/>
        <v>4</v>
      </c>
    </row>
    <row r="45" spans="2:25" ht="15.75" thickBot="1" x14ac:dyDescent="0.3">
      <c r="B45" s="222"/>
      <c r="C45" s="80">
        <v>30</v>
      </c>
      <c r="D45" s="28" t="s">
        <v>73</v>
      </c>
      <c r="E45" s="92"/>
      <c r="F45" s="92"/>
      <c r="G45" s="92"/>
      <c r="H45" s="92"/>
      <c r="I45" s="92">
        <v>1</v>
      </c>
      <c r="J45" s="92"/>
      <c r="K45" s="92"/>
      <c r="L45" s="92"/>
      <c r="M45" s="92"/>
      <c r="N45" s="58">
        <f t="shared" si="2"/>
        <v>1</v>
      </c>
      <c r="O45" s="56">
        <f t="shared" si="3"/>
        <v>0</v>
      </c>
      <c r="P45" s="56">
        <f t="shared" si="4"/>
        <v>0</v>
      </c>
      <c r="Q45" s="56">
        <f t="shared" si="5"/>
        <v>0</v>
      </c>
      <c r="R45" s="56">
        <f t="shared" si="6"/>
        <v>0</v>
      </c>
      <c r="S45" s="56">
        <f t="shared" si="7"/>
        <v>0.125</v>
      </c>
      <c r="T45" s="56">
        <f t="shared" si="8"/>
        <v>0</v>
      </c>
      <c r="U45" s="56">
        <f t="shared" si="9"/>
        <v>0</v>
      </c>
      <c r="V45" s="56">
        <f t="shared" si="10"/>
        <v>0</v>
      </c>
      <c r="W45" s="56">
        <f t="shared" si="11"/>
        <v>0</v>
      </c>
      <c r="X45" s="62">
        <f t="shared" si="12"/>
        <v>0.125</v>
      </c>
      <c r="Y45" s="52">
        <f t="shared" si="13"/>
        <v>4</v>
      </c>
    </row>
    <row r="46" spans="2:25" ht="15.75" thickBot="1" x14ac:dyDescent="0.3">
      <c r="B46" s="222"/>
      <c r="C46" s="77">
        <v>31</v>
      </c>
      <c r="D46" s="21" t="s">
        <v>74</v>
      </c>
      <c r="E46" s="92"/>
      <c r="F46" s="92"/>
      <c r="G46" s="92"/>
      <c r="H46" s="92"/>
      <c r="I46" s="92"/>
      <c r="J46" s="92"/>
      <c r="K46" s="92"/>
      <c r="L46" s="92"/>
      <c r="M46" s="92"/>
      <c r="N46" s="58">
        <f t="shared" si="2"/>
        <v>0</v>
      </c>
      <c r="O46" s="56">
        <f t="shared" si="3"/>
        <v>0</v>
      </c>
      <c r="P46" s="56">
        <f t="shared" si="4"/>
        <v>0</v>
      </c>
      <c r="Q46" s="56">
        <f t="shared" si="5"/>
        <v>0</v>
      </c>
      <c r="R46" s="56">
        <f t="shared" si="6"/>
        <v>0</v>
      </c>
      <c r="S46" s="56">
        <f t="shared" si="7"/>
        <v>0</v>
      </c>
      <c r="T46" s="56">
        <f t="shared" si="8"/>
        <v>0</v>
      </c>
      <c r="U46" s="56">
        <f t="shared" si="9"/>
        <v>0</v>
      </c>
      <c r="V46" s="56">
        <f t="shared" si="10"/>
        <v>0</v>
      </c>
      <c r="W46" s="56">
        <f t="shared" si="11"/>
        <v>0</v>
      </c>
      <c r="X46" s="62">
        <f t="shared" si="12"/>
        <v>0</v>
      </c>
      <c r="Y46" s="52">
        <f t="shared" si="13"/>
        <v>1</v>
      </c>
    </row>
    <row r="47" spans="2:25" ht="15.75" thickBot="1" x14ac:dyDescent="0.3">
      <c r="B47" s="222"/>
      <c r="C47" s="80">
        <v>32</v>
      </c>
      <c r="D47" s="28" t="s">
        <v>75</v>
      </c>
      <c r="E47" s="92"/>
      <c r="F47" s="92"/>
      <c r="G47" s="92"/>
      <c r="H47" s="92"/>
      <c r="I47" s="92">
        <v>1</v>
      </c>
      <c r="J47" s="92"/>
      <c r="K47" s="92"/>
      <c r="L47" s="92"/>
      <c r="M47" s="92"/>
      <c r="N47" s="59">
        <f t="shared" si="2"/>
        <v>1</v>
      </c>
      <c r="O47" s="56">
        <f t="shared" si="3"/>
        <v>0</v>
      </c>
      <c r="P47" s="56">
        <f t="shared" si="4"/>
        <v>0</v>
      </c>
      <c r="Q47" s="56">
        <f t="shared" si="5"/>
        <v>0</v>
      </c>
      <c r="R47" s="56">
        <f t="shared" si="6"/>
        <v>0</v>
      </c>
      <c r="S47" s="56">
        <f t="shared" si="7"/>
        <v>0.125</v>
      </c>
      <c r="T47" s="56">
        <f t="shared" si="8"/>
        <v>0</v>
      </c>
      <c r="U47" s="56">
        <f t="shared" si="9"/>
        <v>0</v>
      </c>
      <c r="V47" s="56">
        <f t="shared" si="10"/>
        <v>0</v>
      </c>
      <c r="W47" s="56">
        <f t="shared" si="11"/>
        <v>0</v>
      </c>
      <c r="X47" s="63">
        <f t="shared" si="12"/>
        <v>0.125</v>
      </c>
      <c r="Y47" s="52">
        <f t="shared" si="13"/>
        <v>4</v>
      </c>
    </row>
    <row r="48" spans="2:25" ht="23.25" thickBot="1" x14ac:dyDescent="0.3">
      <c r="B48" s="224" t="s">
        <v>114</v>
      </c>
      <c r="C48" s="92">
        <v>33</v>
      </c>
      <c r="D48" s="27" t="s">
        <v>76</v>
      </c>
      <c r="E48" s="92"/>
      <c r="F48" s="92"/>
      <c r="G48" s="92"/>
      <c r="H48" s="92"/>
      <c r="I48" s="92"/>
      <c r="J48" s="92"/>
      <c r="K48" s="92"/>
      <c r="L48" s="92"/>
      <c r="M48" s="92"/>
      <c r="N48" s="57">
        <f t="shared" ref="N48:N76" si="14">SUM(E48:M48)</f>
        <v>0</v>
      </c>
      <c r="O48" s="56">
        <f t="shared" ref="O48:O76" si="15">E48*E$14/$N$14/(IF(SUM($E48:$M48)&gt;0,SUM($E48:$M48),1))</f>
        <v>0</v>
      </c>
      <c r="P48" s="56">
        <f t="shared" ref="P48:P76" si="16">F48*F$14/$N$14/(IF(SUM($E48:$M48)&gt;0,SUM($E48:$M48),1))</f>
        <v>0</v>
      </c>
      <c r="Q48" s="56">
        <f t="shared" ref="Q48:Q76" si="17">G48*G$14/$N$14/(IF(SUM($E48:$M48)&gt;0,SUM($E48:$M48),1))</f>
        <v>0</v>
      </c>
      <c r="R48" s="56">
        <f t="shared" ref="R48:R76" si="18">H48*H$14/$N$14/(IF(SUM($E48:$M48)&gt;0,SUM($E48:$M48),1))</f>
        <v>0</v>
      </c>
      <c r="S48" s="56">
        <f t="shared" ref="S48:S76" si="19">I48*I$14/$N$14/(IF(SUM($E48:$M48)&gt;0,SUM($E48:$M48),1))</f>
        <v>0</v>
      </c>
      <c r="T48" s="56">
        <f t="shared" ref="T48:T76" si="20">J48*J$14/$N$14/(IF(SUM($E48:$M48)&gt;0,SUM($E48:$M48),1))</f>
        <v>0</v>
      </c>
      <c r="U48" s="56">
        <f t="shared" ref="U48:U76" si="21">K48*K$14/$N$14/(IF(SUM($E48:$M48)&gt;0,SUM($E48:$M48),1))</f>
        <v>0</v>
      </c>
      <c r="V48" s="56">
        <f t="shared" ref="V48:V76" si="22">L48*L$14/$N$14/(IF(SUM($E48:$M48)&gt;0,SUM($E48:$M48),1))</f>
        <v>0</v>
      </c>
      <c r="W48" s="56">
        <f t="shared" ref="W48:W76" si="23">M48*M$14/$N$14/(IF(SUM($E48:$M48)&gt;0,SUM($E48:$M48),1))</f>
        <v>0</v>
      </c>
      <c r="X48" s="61">
        <f t="shared" si="12"/>
        <v>0</v>
      </c>
      <c r="Y48" s="52">
        <f t="shared" si="13"/>
        <v>1</v>
      </c>
    </row>
    <row r="49" spans="2:25" ht="23.25" thickBot="1" x14ac:dyDescent="0.3">
      <c r="B49" s="224"/>
      <c r="C49" s="92">
        <v>34</v>
      </c>
      <c r="D49" s="27" t="s">
        <v>77</v>
      </c>
      <c r="E49" s="92"/>
      <c r="F49" s="92"/>
      <c r="G49" s="92"/>
      <c r="H49" s="92"/>
      <c r="I49" s="92"/>
      <c r="J49" s="92"/>
      <c r="K49" s="92"/>
      <c r="L49" s="92"/>
      <c r="M49" s="92"/>
      <c r="N49" s="58">
        <f t="shared" si="14"/>
        <v>0</v>
      </c>
      <c r="O49" s="56">
        <f t="shared" si="15"/>
        <v>0</v>
      </c>
      <c r="P49" s="56">
        <f t="shared" si="16"/>
        <v>0</v>
      </c>
      <c r="Q49" s="56">
        <f t="shared" si="17"/>
        <v>0</v>
      </c>
      <c r="R49" s="56">
        <f t="shared" si="18"/>
        <v>0</v>
      </c>
      <c r="S49" s="56">
        <f t="shared" si="19"/>
        <v>0</v>
      </c>
      <c r="T49" s="56">
        <f t="shared" si="20"/>
        <v>0</v>
      </c>
      <c r="U49" s="56">
        <f t="shared" si="21"/>
        <v>0</v>
      </c>
      <c r="V49" s="56">
        <f t="shared" si="22"/>
        <v>0</v>
      </c>
      <c r="W49" s="56">
        <f t="shared" si="23"/>
        <v>0</v>
      </c>
      <c r="X49" s="62">
        <f t="shared" ref="X49:X76" si="24">SUM(O49:W49)</f>
        <v>0</v>
      </c>
      <c r="Y49" s="52">
        <f t="shared" si="13"/>
        <v>1</v>
      </c>
    </row>
    <row r="50" spans="2:25" ht="15.75" thickBot="1" x14ac:dyDescent="0.3">
      <c r="B50" s="224"/>
      <c r="C50" s="92">
        <v>35</v>
      </c>
      <c r="D50" s="27" t="s">
        <v>78</v>
      </c>
      <c r="E50" s="92"/>
      <c r="F50" s="92"/>
      <c r="G50" s="92"/>
      <c r="H50" s="92"/>
      <c r="I50" s="92"/>
      <c r="J50" s="92"/>
      <c r="K50" s="92"/>
      <c r="L50" s="92"/>
      <c r="M50" s="92"/>
      <c r="N50" s="59">
        <f t="shared" si="14"/>
        <v>0</v>
      </c>
      <c r="O50" s="56">
        <f t="shared" si="15"/>
        <v>0</v>
      </c>
      <c r="P50" s="56">
        <f t="shared" si="16"/>
        <v>0</v>
      </c>
      <c r="Q50" s="56">
        <f t="shared" si="17"/>
        <v>0</v>
      </c>
      <c r="R50" s="56">
        <f t="shared" si="18"/>
        <v>0</v>
      </c>
      <c r="S50" s="56">
        <f t="shared" si="19"/>
        <v>0</v>
      </c>
      <c r="T50" s="56">
        <f t="shared" si="20"/>
        <v>0</v>
      </c>
      <c r="U50" s="56">
        <f t="shared" si="21"/>
        <v>0</v>
      </c>
      <c r="V50" s="56">
        <f t="shared" si="22"/>
        <v>0</v>
      </c>
      <c r="W50" s="56">
        <f t="shared" si="23"/>
        <v>0</v>
      </c>
      <c r="X50" s="63">
        <f t="shared" si="24"/>
        <v>0</v>
      </c>
      <c r="Y50" s="52">
        <f t="shared" si="13"/>
        <v>1</v>
      </c>
    </row>
    <row r="51" spans="2:25" ht="15.75" thickBot="1" x14ac:dyDescent="0.3">
      <c r="B51" s="221" t="s">
        <v>115</v>
      </c>
      <c r="C51" s="77">
        <v>36</v>
      </c>
      <c r="D51" s="21" t="s">
        <v>79</v>
      </c>
      <c r="E51" s="92"/>
      <c r="F51" s="92"/>
      <c r="G51" s="92"/>
      <c r="H51" s="92"/>
      <c r="I51" s="92"/>
      <c r="J51" s="92"/>
      <c r="K51" s="92"/>
      <c r="L51" s="92"/>
      <c r="M51" s="92"/>
      <c r="N51" s="57">
        <f t="shared" si="14"/>
        <v>0</v>
      </c>
      <c r="O51" s="56">
        <f t="shared" si="15"/>
        <v>0</v>
      </c>
      <c r="P51" s="56">
        <f t="shared" si="16"/>
        <v>0</v>
      </c>
      <c r="Q51" s="56">
        <f t="shared" si="17"/>
        <v>0</v>
      </c>
      <c r="R51" s="56">
        <f t="shared" si="18"/>
        <v>0</v>
      </c>
      <c r="S51" s="56">
        <f t="shared" si="19"/>
        <v>0</v>
      </c>
      <c r="T51" s="56">
        <f t="shared" si="20"/>
        <v>0</v>
      </c>
      <c r="U51" s="56">
        <f t="shared" si="21"/>
        <v>0</v>
      </c>
      <c r="V51" s="56">
        <f t="shared" si="22"/>
        <v>0</v>
      </c>
      <c r="W51" s="56">
        <f t="shared" si="23"/>
        <v>0</v>
      </c>
      <c r="X51" s="61">
        <f t="shared" si="24"/>
        <v>0</v>
      </c>
      <c r="Y51" s="52">
        <f t="shared" si="13"/>
        <v>1</v>
      </c>
    </row>
    <row r="52" spans="2:25" ht="15.75" thickBot="1" x14ac:dyDescent="0.3">
      <c r="B52" s="221"/>
      <c r="C52" s="77">
        <v>37</v>
      </c>
      <c r="D52" s="21" t="s">
        <v>80</v>
      </c>
      <c r="E52" s="92"/>
      <c r="F52" s="92"/>
      <c r="G52" s="92"/>
      <c r="H52" s="92"/>
      <c r="I52" s="92"/>
      <c r="J52" s="92"/>
      <c r="K52" s="92"/>
      <c r="L52" s="92"/>
      <c r="M52" s="92"/>
      <c r="N52" s="59">
        <f t="shared" si="14"/>
        <v>0</v>
      </c>
      <c r="O52" s="56">
        <f t="shared" si="15"/>
        <v>0</v>
      </c>
      <c r="P52" s="56">
        <f t="shared" si="16"/>
        <v>0</v>
      </c>
      <c r="Q52" s="56">
        <f t="shared" si="17"/>
        <v>0</v>
      </c>
      <c r="R52" s="56">
        <f t="shared" si="18"/>
        <v>0</v>
      </c>
      <c r="S52" s="56">
        <f t="shared" si="19"/>
        <v>0</v>
      </c>
      <c r="T52" s="56">
        <f t="shared" si="20"/>
        <v>0</v>
      </c>
      <c r="U52" s="56">
        <f t="shared" si="21"/>
        <v>0</v>
      </c>
      <c r="V52" s="56">
        <f t="shared" si="22"/>
        <v>0</v>
      </c>
      <c r="W52" s="56">
        <f t="shared" si="23"/>
        <v>0</v>
      </c>
      <c r="X52" s="63">
        <f t="shared" si="24"/>
        <v>0</v>
      </c>
      <c r="Y52" s="52">
        <f t="shared" si="13"/>
        <v>1</v>
      </c>
    </row>
    <row r="53" spans="2:25" ht="15.75" thickBot="1" x14ac:dyDescent="0.3">
      <c r="B53" s="221" t="s">
        <v>116</v>
      </c>
      <c r="C53" s="77">
        <v>38</v>
      </c>
      <c r="D53" s="21" t="s">
        <v>27</v>
      </c>
      <c r="E53" s="92"/>
      <c r="F53" s="92"/>
      <c r="G53" s="92"/>
      <c r="H53" s="92"/>
      <c r="I53" s="92"/>
      <c r="J53" s="92"/>
      <c r="K53" s="92"/>
      <c r="L53" s="92"/>
      <c r="M53" s="92"/>
      <c r="N53" s="57">
        <f t="shared" si="14"/>
        <v>0</v>
      </c>
      <c r="O53" s="56">
        <f t="shared" si="15"/>
        <v>0</v>
      </c>
      <c r="P53" s="56">
        <f t="shared" si="16"/>
        <v>0</v>
      </c>
      <c r="Q53" s="56">
        <f t="shared" si="17"/>
        <v>0</v>
      </c>
      <c r="R53" s="56">
        <f t="shared" si="18"/>
        <v>0</v>
      </c>
      <c r="S53" s="56">
        <f t="shared" si="19"/>
        <v>0</v>
      </c>
      <c r="T53" s="56">
        <f t="shared" si="20"/>
        <v>0</v>
      </c>
      <c r="U53" s="56">
        <f t="shared" si="21"/>
        <v>0</v>
      </c>
      <c r="V53" s="56">
        <f t="shared" si="22"/>
        <v>0</v>
      </c>
      <c r="W53" s="56">
        <f t="shared" si="23"/>
        <v>0</v>
      </c>
      <c r="X53" s="61">
        <f t="shared" si="24"/>
        <v>0</v>
      </c>
      <c r="Y53" s="52">
        <f t="shared" si="13"/>
        <v>1</v>
      </c>
    </row>
    <row r="54" spans="2:25" ht="15.75" thickBot="1" x14ac:dyDescent="0.3">
      <c r="B54" s="221"/>
      <c r="C54" s="77">
        <v>39</v>
      </c>
      <c r="D54" s="21" t="s">
        <v>81</v>
      </c>
      <c r="E54" s="92"/>
      <c r="F54" s="92"/>
      <c r="G54" s="92"/>
      <c r="H54" s="92"/>
      <c r="I54" s="92"/>
      <c r="J54" s="92"/>
      <c r="K54" s="92"/>
      <c r="L54" s="92"/>
      <c r="M54" s="92"/>
      <c r="N54" s="59">
        <f t="shared" si="14"/>
        <v>0</v>
      </c>
      <c r="O54" s="56">
        <f t="shared" si="15"/>
        <v>0</v>
      </c>
      <c r="P54" s="56">
        <f t="shared" si="16"/>
        <v>0</v>
      </c>
      <c r="Q54" s="56">
        <f t="shared" si="17"/>
        <v>0</v>
      </c>
      <c r="R54" s="56">
        <f t="shared" si="18"/>
        <v>0</v>
      </c>
      <c r="S54" s="56">
        <f t="shared" si="19"/>
        <v>0</v>
      </c>
      <c r="T54" s="56">
        <f t="shared" si="20"/>
        <v>0</v>
      </c>
      <c r="U54" s="56">
        <f t="shared" si="21"/>
        <v>0</v>
      </c>
      <c r="V54" s="56">
        <f t="shared" si="22"/>
        <v>0</v>
      </c>
      <c r="W54" s="56">
        <f t="shared" si="23"/>
        <v>0</v>
      </c>
      <c r="X54" s="63">
        <f t="shared" si="24"/>
        <v>0</v>
      </c>
      <c r="Y54" s="52">
        <f t="shared" si="13"/>
        <v>1</v>
      </c>
    </row>
    <row r="55" spans="2:25" ht="15.75" thickBot="1" x14ac:dyDescent="0.3">
      <c r="B55" s="221" t="s">
        <v>117</v>
      </c>
      <c r="C55" s="78">
        <v>40</v>
      </c>
      <c r="D55" s="26" t="s">
        <v>82</v>
      </c>
      <c r="E55" s="92"/>
      <c r="F55" s="92"/>
      <c r="G55" s="92"/>
      <c r="H55" s="92"/>
      <c r="I55" s="92"/>
      <c r="J55" s="92"/>
      <c r="K55" s="92"/>
      <c r="L55" s="92"/>
      <c r="M55" s="92"/>
      <c r="N55" s="57">
        <f t="shared" si="14"/>
        <v>0</v>
      </c>
      <c r="O55" s="56">
        <f t="shared" si="15"/>
        <v>0</v>
      </c>
      <c r="P55" s="56">
        <f t="shared" si="16"/>
        <v>0</v>
      </c>
      <c r="Q55" s="56">
        <f t="shared" si="17"/>
        <v>0</v>
      </c>
      <c r="R55" s="56">
        <f t="shared" si="18"/>
        <v>0</v>
      </c>
      <c r="S55" s="56">
        <f t="shared" si="19"/>
        <v>0</v>
      </c>
      <c r="T55" s="56">
        <f t="shared" si="20"/>
        <v>0</v>
      </c>
      <c r="U55" s="56">
        <f t="shared" si="21"/>
        <v>0</v>
      </c>
      <c r="V55" s="56">
        <f t="shared" si="22"/>
        <v>0</v>
      </c>
      <c r="W55" s="56">
        <f t="shared" si="23"/>
        <v>0</v>
      </c>
      <c r="X55" s="61">
        <f t="shared" si="24"/>
        <v>0</v>
      </c>
      <c r="Y55" s="52">
        <f t="shared" si="13"/>
        <v>1</v>
      </c>
    </row>
    <row r="56" spans="2:25" ht="15.75" thickBot="1" x14ac:dyDescent="0.3">
      <c r="B56" s="221"/>
      <c r="C56" s="78">
        <v>41</v>
      </c>
      <c r="D56" s="26" t="s">
        <v>83</v>
      </c>
      <c r="E56" s="92"/>
      <c r="F56" s="92"/>
      <c r="G56" s="92"/>
      <c r="H56" s="92"/>
      <c r="I56" s="92"/>
      <c r="J56" s="92"/>
      <c r="K56" s="92"/>
      <c r="L56" s="92"/>
      <c r="M56" s="92"/>
      <c r="N56" s="58">
        <f t="shared" si="14"/>
        <v>0</v>
      </c>
      <c r="O56" s="56">
        <f t="shared" si="15"/>
        <v>0</v>
      </c>
      <c r="P56" s="56">
        <f t="shared" si="16"/>
        <v>0</v>
      </c>
      <c r="Q56" s="56">
        <f t="shared" si="17"/>
        <v>0</v>
      </c>
      <c r="R56" s="56">
        <f t="shared" si="18"/>
        <v>0</v>
      </c>
      <c r="S56" s="56">
        <f t="shared" si="19"/>
        <v>0</v>
      </c>
      <c r="T56" s="56">
        <f t="shared" si="20"/>
        <v>0</v>
      </c>
      <c r="U56" s="56">
        <f t="shared" si="21"/>
        <v>0</v>
      </c>
      <c r="V56" s="56">
        <f t="shared" si="22"/>
        <v>0</v>
      </c>
      <c r="W56" s="56">
        <f t="shared" si="23"/>
        <v>0</v>
      </c>
      <c r="X56" s="62">
        <f t="shared" si="24"/>
        <v>0</v>
      </c>
      <c r="Y56" s="52">
        <f t="shared" si="13"/>
        <v>1</v>
      </c>
    </row>
    <row r="57" spans="2:25" ht="15.75" thickBot="1" x14ac:dyDescent="0.3">
      <c r="B57" s="221"/>
      <c r="C57" s="78">
        <v>42</v>
      </c>
      <c r="D57" s="26" t="s">
        <v>84</v>
      </c>
      <c r="E57" s="92"/>
      <c r="F57" s="92"/>
      <c r="G57" s="92"/>
      <c r="H57" s="92"/>
      <c r="I57" s="92"/>
      <c r="J57" s="92"/>
      <c r="K57" s="92"/>
      <c r="L57" s="92"/>
      <c r="M57" s="92"/>
      <c r="N57" s="59">
        <f t="shared" si="14"/>
        <v>0</v>
      </c>
      <c r="O57" s="56">
        <f t="shared" si="15"/>
        <v>0</v>
      </c>
      <c r="P57" s="56">
        <f t="shared" si="16"/>
        <v>0</v>
      </c>
      <c r="Q57" s="56">
        <f t="shared" si="17"/>
        <v>0</v>
      </c>
      <c r="R57" s="56">
        <f t="shared" si="18"/>
        <v>0</v>
      </c>
      <c r="S57" s="56">
        <f t="shared" si="19"/>
        <v>0</v>
      </c>
      <c r="T57" s="56">
        <f t="shared" si="20"/>
        <v>0</v>
      </c>
      <c r="U57" s="56">
        <f t="shared" si="21"/>
        <v>0</v>
      </c>
      <c r="V57" s="56">
        <f t="shared" si="22"/>
        <v>0</v>
      </c>
      <c r="W57" s="56">
        <f t="shared" si="23"/>
        <v>0</v>
      </c>
      <c r="X57" s="63">
        <f t="shared" si="24"/>
        <v>0</v>
      </c>
      <c r="Y57" s="52">
        <f t="shared" si="13"/>
        <v>1</v>
      </c>
    </row>
    <row r="58" spans="2:25" ht="15.75" customHeight="1" thickBot="1" x14ac:dyDescent="0.3">
      <c r="B58" s="221" t="s">
        <v>118</v>
      </c>
      <c r="C58" s="77">
        <v>43</v>
      </c>
      <c r="D58" s="21" t="s">
        <v>85</v>
      </c>
      <c r="E58" s="92"/>
      <c r="F58" s="92"/>
      <c r="G58" s="92"/>
      <c r="H58" s="92"/>
      <c r="I58" s="92"/>
      <c r="J58" s="92"/>
      <c r="K58" s="92"/>
      <c r="L58" s="92"/>
      <c r="M58" s="92"/>
      <c r="N58" s="57">
        <f t="shared" si="14"/>
        <v>0</v>
      </c>
      <c r="O58" s="56">
        <f t="shared" si="15"/>
        <v>0</v>
      </c>
      <c r="P58" s="56">
        <f t="shared" si="16"/>
        <v>0</v>
      </c>
      <c r="Q58" s="56">
        <f t="shared" si="17"/>
        <v>0</v>
      </c>
      <c r="R58" s="56">
        <f t="shared" si="18"/>
        <v>0</v>
      </c>
      <c r="S58" s="56">
        <f t="shared" si="19"/>
        <v>0</v>
      </c>
      <c r="T58" s="56">
        <f t="shared" si="20"/>
        <v>0</v>
      </c>
      <c r="U58" s="56">
        <f t="shared" si="21"/>
        <v>0</v>
      </c>
      <c r="V58" s="56">
        <f t="shared" si="22"/>
        <v>0</v>
      </c>
      <c r="W58" s="56">
        <f t="shared" si="23"/>
        <v>0</v>
      </c>
      <c r="X58" s="61">
        <f t="shared" si="24"/>
        <v>0</v>
      </c>
      <c r="Y58" s="52">
        <f t="shared" si="13"/>
        <v>1</v>
      </c>
    </row>
    <row r="59" spans="2:25" ht="15.75" thickBot="1" x14ac:dyDescent="0.3">
      <c r="B59" s="221"/>
      <c r="C59" s="77">
        <v>44</v>
      </c>
      <c r="D59" s="21" t="s">
        <v>86</v>
      </c>
      <c r="E59" s="92"/>
      <c r="F59" s="92"/>
      <c r="G59" s="92"/>
      <c r="H59" s="92"/>
      <c r="I59" s="92"/>
      <c r="J59" s="92"/>
      <c r="K59" s="92"/>
      <c r="L59" s="92"/>
      <c r="M59" s="92"/>
      <c r="N59" s="58">
        <f t="shared" si="14"/>
        <v>0</v>
      </c>
      <c r="O59" s="56">
        <f t="shared" si="15"/>
        <v>0</v>
      </c>
      <c r="P59" s="56">
        <f t="shared" si="16"/>
        <v>0</v>
      </c>
      <c r="Q59" s="56">
        <f t="shared" si="17"/>
        <v>0</v>
      </c>
      <c r="R59" s="56">
        <f t="shared" si="18"/>
        <v>0</v>
      </c>
      <c r="S59" s="56">
        <f t="shared" si="19"/>
        <v>0</v>
      </c>
      <c r="T59" s="56">
        <f t="shared" si="20"/>
        <v>0</v>
      </c>
      <c r="U59" s="56">
        <f t="shared" si="21"/>
        <v>0</v>
      </c>
      <c r="V59" s="56">
        <f t="shared" si="22"/>
        <v>0</v>
      </c>
      <c r="W59" s="56">
        <f t="shared" si="23"/>
        <v>0</v>
      </c>
      <c r="X59" s="62">
        <f t="shared" si="24"/>
        <v>0</v>
      </c>
      <c r="Y59" s="52">
        <f t="shared" si="13"/>
        <v>1</v>
      </c>
    </row>
    <row r="60" spans="2:25" ht="23.25" thickBot="1" x14ac:dyDescent="0.3">
      <c r="B60" s="221"/>
      <c r="C60" s="77">
        <v>45</v>
      </c>
      <c r="D60" s="21" t="s">
        <v>87</v>
      </c>
      <c r="E60" s="92"/>
      <c r="F60" s="92"/>
      <c r="G60" s="92"/>
      <c r="H60" s="92"/>
      <c r="I60" s="92"/>
      <c r="J60" s="92"/>
      <c r="K60" s="92"/>
      <c r="L60" s="92"/>
      <c r="M60" s="92"/>
      <c r="N60" s="59">
        <f t="shared" si="14"/>
        <v>0</v>
      </c>
      <c r="O60" s="56">
        <f t="shared" si="15"/>
        <v>0</v>
      </c>
      <c r="P60" s="56">
        <f t="shared" si="16"/>
        <v>0</v>
      </c>
      <c r="Q60" s="56">
        <f t="shared" si="17"/>
        <v>0</v>
      </c>
      <c r="R60" s="56">
        <f t="shared" si="18"/>
        <v>0</v>
      </c>
      <c r="S60" s="56">
        <f t="shared" si="19"/>
        <v>0</v>
      </c>
      <c r="T60" s="56">
        <f t="shared" si="20"/>
        <v>0</v>
      </c>
      <c r="U60" s="56">
        <f t="shared" si="21"/>
        <v>0</v>
      </c>
      <c r="V60" s="56">
        <f t="shared" si="22"/>
        <v>0</v>
      </c>
      <c r="W60" s="56">
        <f t="shared" si="23"/>
        <v>0</v>
      </c>
      <c r="X60" s="63">
        <f t="shared" si="24"/>
        <v>0</v>
      </c>
      <c r="Y60" s="52">
        <f t="shared" si="13"/>
        <v>1</v>
      </c>
    </row>
    <row r="61" spans="2:25" ht="15.75" thickBot="1" x14ac:dyDescent="0.3">
      <c r="B61" s="221" t="s">
        <v>119</v>
      </c>
      <c r="C61" s="77">
        <v>46</v>
      </c>
      <c r="D61" s="21" t="s">
        <v>88</v>
      </c>
      <c r="E61" s="92"/>
      <c r="F61" s="92"/>
      <c r="G61" s="92"/>
      <c r="H61" s="92"/>
      <c r="I61" s="92"/>
      <c r="J61" s="92"/>
      <c r="K61" s="92"/>
      <c r="L61" s="92"/>
      <c r="M61" s="92"/>
      <c r="N61" s="57">
        <f t="shared" si="14"/>
        <v>0</v>
      </c>
      <c r="O61" s="56">
        <f t="shared" si="15"/>
        <v>0</v>
      </c>
      <c r="P61" s="56">
        <f t="shared" si="16"/>
        <v>0</v>
      </c>
      <c r="Q61" s="56">
        <f t="shared" si="17"/>
        <v>0</v>
      </c>
      <c r="R61" s="56">
        <f t="shared" si="18"/>
        <v>0</v>
      </c>
      <c r="S61" s="56">
        <f t="shared" si="19"/>
        <v>0</v>
      </c>
      <c r="T61" s="56">
        <f t="shared" si="20"/>
        <v>0</v>
      </c>
      <c r="U61" s="56">
        <f t="shared" si="21"/>
        <v>0</v>
      </c>
      <c r="V61" s="56">
        <f t="shared" si="22"/>
        <v>0</v>
      </c>
      <c r="W61" s="56">
        <f t="shared" si="23"/>
        <v>0</v>
      </c>
      <c r="X61" s="61">
        <f t="shared" si="24"/>
        <v>0</v>
      </c>
      <c r="Y61" s="52">
        <f t="shared" si="13"/>
        <v>1</v>
      </c>
    </row>
    <row r="62" spans="2:25" ht="23.25" thickBot="1" x14ac:dyDescent="0.3">
      <c r="B62" s="221"/>
      <c r="C62" s="77">
        <v>47</v>
      </c>
      <c r="D62" s="21" t="s">
        <v>89</v>
      </c>
      <c r="E62" s="92"/>
      <c r="F62" s="92"/>
      <c r="G62" s="92"/>
      <c r="H62" s="92"/>
      <c r="I62" s="92"/>
      <c r="J62" s="92"/>
      <c r="K62" s="92"/>
      <c r="L62" s="92"/>
      <c r="M62" s="92"/>
      <c r="N62" s="59">
        <f t="shared" si="14"/>
        <v>0</v>
      </c>
      <c r="O62" s="56">
        <f t="shared" si="15"/>
        <v>0</v>
      </c>
      <c r="P62" s="56">
        <f t="shared" si="16"/>
        <v>0</v>
      </c>
      <c r="Q62" s="56">
        <f t="shared" si="17"/>
        <v>0</v>
      </c>
      <c r="R62" s="56">
        <f t="shared" si="18"/>
        <v>0</v>
      </c>
      <c r="S62" s="56">
        <f t="shared" si="19"/>
        <v>0</v>
      </c>
      <c r="T62" s="56">
        <f t="shared" si="20"/>
        <v>0</v>
      </c>
      <c r="U62" s="56">
        <f t="shared" si="21"/>
        <v>0</v>
      </c>
      <c r="V62" s="56">
        <f t="shared" si="22"/>
        <v>0</v>
      </c>
      <c r="W62" s="56">
        <f t="shared" si="23"/>
        <v>0</v>
      </c>
      <c r="X62" s="63">
        <f t="shared" si="24"/>
        <v>0</v>
      </c>
      <c r="Y62" s="52">
        <f t="shared" si="13"/>
        <v>1</v>
      </c>
    </row>
    <row r="63" spans="2:25" ht="34.5" thickBot="1" x14ac:dyDescent="0.3">
      <c r="B63" s="221" t="s">
        <v>120</v>
      </c>
      <c r="C63" s="76">
        <v>48</v>
      </c>
      <c r="D63" s="26" t="s">
        <v>90</v>
      </c>
      <c r="E63" s="92"/>
      <c r="F63" s="92"/>
      <c r="G63" s="92"/>
      <c r="H63" s="92"/>
      <c r="I63" s="92"/>
      <c r="J63" s="92"/>
      <c r="K63" s="92"/>
      <c r="L63" s="92"/>
      <c r="M63" s="92"/>
      <c r="N63" s="57">
        <f t="shared" si="14"/>
        <v>0</v>
      </c>
      <c r="O63" s="56">
        <f t="shared" si="15"/>
        <v>0</v>
      </c>
      <c r="P63" s="56">
        <f t="shared" si="16"/>
        <v>0</v>
      </c>
      <c r="Q63" s="56">
        <f t="shared" si="17"/>
        <v>0</v>
      </c>
      <c r="R63" s="56">
        <f t="shared" si="18"/>
        <v>0</v>
      </c>
      <c r="S63" s="56">
        <f t="shared" si="19"/>
        <v>0</v>
      </c>
      <c r="T63" s="56">
        <f t="shared" si="20"/>
        <v>0</v>
      </c>
      <c r="U63" s="56">
        <f t="shared" si="21"/>
        <v>0</v>
      </c>
      <c r="V63" s="56">
        <f t="shared" si="22"/>
        <v>0</v>
      </c>
      <c r="W63" s="56">
        <f t="shared" si="23"/>
        <v>0</v>
      </c>
      <c r="X63" s="61">
        <f t="shared" si="24"/>
        <v>0</v>
      </c>
      <c r="Y63" s="52">
        <f t="shared" si="13"/>
        <v>1</v>
      </c>
    </row>
    <row r="64" spans="2:25" ht="23.25" thickBot="1" x14ac:dyDescent="0.3">
      <c r="B64" s="221"/>
      <c r="C64" s="77">
        <v>49</v>
      </c>
      <c r="D64" s="21" t="s">
        <v>91</v>
      </c>
      <c r="E64" s="92"/>
      <c r="F64" s="92"/>
      <c r="G64" s="92"/>
      <c r="H64" s="92"/>
      <c r="I64" s="92"/>
      <c r="J64" s="92"/>
      <c r="K64" s="92"/>
      <c r="L64" s="92"/>
      <c r="M64" s="92"/>
      <c r="N64" s="59">
        <f t="shared" si="14"/>
        <v>0</v>
      </c>
      <c r="O64" s="56">
        <f t="shared" si="15"/>
        <v>0</v>
      </c>
      <c r="P64" s="56">
        <f t="shared" si="16"/>
        <v>0</v>
      </c>
      <c r="Q64" s="56">
        <f t="shared" si="17"/>
        <v>0</v>
      </c>
      <c r="R64" s="56">
        <f t="shared" si="18"/>
        <v>0</v>
      </c>
      <c r="S64" s="56">
        <f t="shared" si="19"/>
        <v>0</v>
      </c>
      <c r="T64" s="56">
        <f t="shared" si="20"/>
        <v>0</v>
      </c>
      <c r="U64" s="56">
        <f t="shared" si="21"/>
        <v>0</v>
      </c>
      <c r="V64" s="56">
        <f t="shared" si="22"/>
        <v>0</v>
      </c>
      <c r="W64" s="56">
        <f t="shared" si="23"/>
        <v>0</v>
      </c>
      <c r="X64" s="63">
        <f t="shared" si="24"/>
        <v>0</v>
      </c>
      <c r="Y64" s="52">
        <f t="shared" si="13"/>
        <v>1</v>
      </c>
    </row>
    <row r="65" spans="2:25" ht="34.5" thickBot="1" x14ac:dyDescent="0.3">
      <c r="B65" s="221" t="s">
        <v>121</v>
      </c>
      <c r="C65" s="77">
        <v>50</v>
      </c>
      <c r="D65" s="21" t="s">
        <v>92</v>
      </c>
      <c r="E65" s="92"/>
      <c r="F65" s="92"/>
      <c r="G65" s="92"/>
      <c r="H65" s="92"/>
      <c r="I65" s="92"/>
      <c r="J65" s="92"/>
      <c r="K65" s="92"/>
      <c r="L65" s="92"/>
      <c r="M65" s="92"/>
      <c r="N65" s="57">
        <f t="shared" si="14"/>
        <v>0</v>
      </c>
      <c r="O65" s="56">
        <f t="shared" si="15"/>
        <v>0</v>
      </c>
      <c r="P65" s="56">
        <f t="shared" si="16"/>
        <v>0</v>
      </c>
      <c r="Q65" s="56">
        <f t="shared" si="17"/>
        <v>0</v>
      </c>
      <c r="R65" s="56">
        <f t="shared" si="18"/>
        <v>0</v>
      </c>
      <c r="S65" s="56">
        <f t="shared" si="19"/>
        <v>0</v>
      </c>
      <c r="T65" s="56">
        <f t="shared" si="20"/>
        <v>0</v>
      </c>
      <c r="U65" s="56">
        <f t="shared" si="21"/>
        <v>0</v>
      </c>
      <c r="V65" s="56">
        <f t="shared" si="22"/>
        <v>0</v>
      </c>
      <c r="W65" s="56">
        <f t="shared" si="23"/>
        <v>0</v>
      </c>
      <c r="X65" s="61">
        <f t="shared" si="24"/>
        <v>0</v>
      </c>
      <c r="Y65" s="52">
        <f t="shared" si="13"/>
        <v>1</v>
      </c>
    </row>
    <row r="66" spans="2:25" ht="34.5" thickBot="1" x14ac:dyDescent="0.3">
      <c r="B66" s="221"/>
      <c r="C66" s="77">
        <v>51</v>
      </c>
      <c r="D66" s="21" t="s">
        <v>93</v>
      </c>
      <c r="E66" s="92"/>
      <c r="F66" s="92"/>
      <c r="G66" s="92"/>
      <c r="H66" s="92"/>
      <c r="I66" s="92"/>
      <c r="J66" s="92"/>
      <c r="K66" s="92"/>
      <c r="L66" s="92"/>
      <c r="M66" s="92"/>
      <c r="N66" s="59">
        <f t="shared" si="14"/>
        <v>0</v>
      </c>
      <c r="O66" s="56">
        <f t="shared" si="15"/>
        <v>0</v>
      </c>
      <c r="P66" s="56">
        <f t="shared" si="16"/>
        <v>0</v>
      </c>
      <c r="Q66" s="56">
        <f t="shared" si="17"/>
        <v>0</v>
      </c>
      <c r="R66" s="56">
        <f t="shared" si="18"/>
        <v>0</v>
      </c>
      <c r="S66" s="56">
        <f t="shared" si="19"/>
        <v>0</v>
      </c>
      <c r="T66" s="56">
        <f t="shared" si="20"/>
        <v>0</v>
      </c>
      <c r="U66" s="56">
        <f t="shared" si="21"/>
        <v>0</v>
      </c>
      <c r="V66" s="56">
        <f t="shared" si="22"/>
        <v>0</v>
      </c>
      <c r="W66" s="56">
        <f t="shared" si="23"/>
        <v>0</v>
      </c>
      <c r="X66" s="63">
        <f t="shared" si="24"/>
        <v>0</v>
      </c>
      <c r="Y66" s="52">
        <f t="shared" si="13"/>
        <v>1</v>
      </c>
    </row>
    <row r="67" spans="2:25" ht="23.25" customHeight="1" thickBot="1" x14ac:dyDescent="0.3">
      <c r="B67" s="83" t="s">
        <v>122</v>
      </c>
      <c r="C67" s="78">
        <v>52</v>
      </c>
      <c r="D67" s="26" t="s">
        <v>94</v>
      </c>
      <c r="E67" s="92"/>
      <c r="F67" s="92"/>
      <c r="G67" s="92"/>
      <c r="H67" s="92"/>
      <c r="I67" s="92"/>
      <c r="J67" s="92"/>
      <c r="K67" s="92"/>
      <c r="L67" s="92"/>
      <c r="M67" s="92"/>
      <c r="N67" s="60">
        <f t="shared" si="14"/>
        <v>0</v>
      </c>
      <c r="O67" s="56">
        <f t="shared" si="15"/>
        <v>0</v>
      </c>
      <c r="P67" s="56">
        <f t="shared" si="16"/>
        <v>0</v>
      </c>
      <c r="Q67" s="56">
        <f t="shared" si="17"/>
        <v>0</v>
      </c>
      <c r="R67" s="56">
        <f t="shared" si="18"/>
        <v>0</v>
      </c>
      <c r="S67" s="56">
        <f t="shared" si="19"/>
        <v>0</v>
      </c>
      <c r="T67" s="56">
        <f t="shared" si="20"/>
        <v>0</v>
      </c>
      <c r="U67" s="56">
        <f t="shared" si="21"/>
        <v>0</v>
      </c>
      <c r="V67" s="56">
        <f t="shared" si="22"/>
        <v>0</v>
      </c>
      <c r="W67" s="56">
        <f t="shared" si="23"/>
        <v>0</v>
      </c>
      <c r="X67" s="64">
        <f t="shared" si="24"/>
        <v>0</v>
      </c>
      <c r="Y67" s="52">
        <f t="shared" si="13"/>
        <v>1</v>
      </c>
    </row>
    <row r="68" spans="2:25" ht="23.25" customHeight="1" thickBot="1" x14ac:dyDescent="0.3">
      <c r="B68" s="221" t="s">
        <v>123</v>
      </c>
      <c r="C68" s="77">
        <v>53</v>
      </c>
      <c r="D68" s="21" t="s">
        <v>95</v>
      </c>
      <c r="E68" s="92"/>
      <c r="F68" s="92"/>
      <c r="G68" s="92"/>
      <c r="H68" s="92"/>
      <c r="I68" s="92"/>
      <c r="J68" s="92"/>
      <c r="K68" s="92"/>
      <c r="L68" s="92"/>
      <c r="M68" s="92"/>
      <c r="N68" s="57">
        <f t="shared" si="14"/>
        <v>0</v>
      </c>
      <c r="O68" s="56">
        <f t="shared" si="15"/>
        <v>0</v>
      </c>
      <c r="P68" s="56">
        <f t="shared" si="16"/>
        <v>0</v>
      </c>
      <c r="Q68" s="56">
        <f t="shared" si="17"/>
        <v>0</v>
      </c>
      <c r="R68" s="56">
        <f t="shared" si="18"/>
        <v>0</v>
      </c>
      <c r="S68" s="56">
        <f t="shared" si="19"/>
        <v>0</v>
      </c>
      <c r="T68" s="56">
        <f t="shared" si="20"/>
        <v>0</v>
      </c>
      <c r="U68" s="56">
        <f t="shared" si="21"/>
        <v>0</v>
      </c>
      <c r="V68" s="56">
        <f t="shared" si="22"/>
        <v>0</v>
      </c>
      <c r="W68" s="56">
        <f t="shared" si="23"/>
        <v>0</v>
      </c>
      <c r="X68" s="61">
        <f t="shared" si="24"/>
        <v>0</v>
      </c>
      <c r="Y68" s="52">
        <f t="shared" si="13"/>
        <v>1</v>
      </c>
    </row>
    <row r="69" spans="2:25" ht="15.75" thickBot="1" x14ac:dyDescent="0.3">
      <c r="B69" s="221"/>
      <c r="C69" s="77">
        <v>54</v>
      </c>
      <c r="D69" s="21" t="s">
        <v>96</v>
      </c>
      <c r="E69" s="92"/>
      <c r="F69" s="92"/>
      <c r="G69" s="92"/>
      <c r="H69" s="92"/>
      <c r="I69" s="92"/>
      <c r="J69" s="92"/>
      <c r="K69" s="92"/>
      <c r="L69" s="92"/>
      <c r="M69" s="92"/>
      <c r="N69" s="59">
        <f t="shared" si="14"/>
        <v>0</v>
      </c>
      <c r="O69" s="56">
        <f t="shared" si="15"/>
        <v>0</v>
      </c>
      <c r="P69" s="56">
        <f t="shared" si="16"/>
        <v>0</v>
      </c>
      <c r="Q69" s="56">
        <f t="shared" si="17"/>
        <v>0</v>
      </c>
      <c r="R69" s="56">
        <f t="shared" si="18"/>
        <v>0</v>
      </c>
      <c r="S69" s="56">
        <f t="shared" si="19"/>
        <v>0</v>
      </c>
      <c r="T69" s="56">
        <f t="shared" si="20"/>
        <v>0</v>
      </c>
      <c r="U69" s="56">
        <f t="shared" si="21"/>
        <v>0</v>
      </c>
      <c r="V69" s="56">
        <f t="shared" si="22"/>
        <v>0</v>
      </c>
      <c r="W69" s="56">
        <f t="shared" si="23"/>
        <v>0</v>
      </c>
      <c r="X69" s="63">
        <f t="shared" si="24"/>
        <v>0</v>
      </c>
      <c r="Y69" s="52">
        <f t="shared" si="13"/>
        <v>1</v>
      </c>
    </row>
    <row r="70" spans="2:25" ht="15.75" customHeight="1" thickBot="1" x14ac:dyDescent="0.3">
      <c r="B70" s="221" t="s">
        <v>124</v>
      </c>
      <c r="C70" s="77">
        <v>55</v>
      </c>
      <c r="D70" s="21" t="s">
        <v>97</v>
      </c>
      <c r="E70" s="92"/>
      <c r="F70" s="92"/>
      <c r="G70" s="92"/>
      <c r="H70" s="92"/>
      <c r="I70" s="92"/>
      <c r="J70" s="92"/>
      <c r="K70" s="92"/>
      <c r="L70" s="92"/>
      <c r="M70" s="92"/>
      <c r="N70" s="57">
        <f t="shared" si="14"/>
        <v>0</v>
      </c>
      <c r="O70" s="56">
        <f t="shared" si="15"/>
        <v>0</v>
      </c>
      <c r="P70" s="56">
        <f t="shared" si="16"/>
        <v>0</v>
      </c>
      <c r="Q70" s="56">
        <f t="shared" si="17"/>
        <v>0</v>
      </c>
      <c r="R70" s="56">
        <f t="shared" si="18"/>
        <v>0</v>
      </c>
      <c r="S70" s="56">
        <f t="shared" si="19"/>
        <v>0</v>
      </c>
      <c r="T70" s="56">
        <f t="shared" si="20"/>
        <v>0</v>
      </c>
      <c r="U70" s="56">
        <f t="shared" si="21"/>
        <v>0</v>
      </c>
      <c r="V70" s="56">
        <f t="shared" si="22"/>
        <v>0</v>
      </c>
      <c r="W70" s="56">
        <f t="shared" si="23"/>
        <v>0</v>
      </c>
      <c r="X70" s="61">
        <f t="shared" si="24"/>
        <v>0</v>
      </c>
      <c r="Y70" s="52">
        <f t="shared" si="13"/>
        <v>1</v>
      </c>
    </row>
    <row r="71" spans="2:25" ht="15.75" thickBot="1" x14ac:dyDescent="0.3">
      <c r="B71" s="221"/>
      <c r="C71" s="77">
        <v>56</v>
      </c>
      <c r="D71" s="21" t="s">
        <v>98</v>
      </c>
      <c r="E71" s="92"/>
      <c r="F71" s="92"/>
      <c r="G71" s="92"/>
      <c r="H71" s="92"/>
      <c r="I71" s="92"/>
      <c r="J71" s="92"/>
      <c r="K71" s="92"/>
      <c r="L71" s="92"/>
      <c r="M71" s="92"/>
      <c r="N71" s="58">
        <f t="shared" si="14"/>
        <v>0</v>
      </c>
      <c r="O71" s="56">
        <f t="shared" si="15"/>
        <v>0</v>
      </c>
      <c r="P71" s="56">
        <f t="shared" si="16"/>
        <v>0</v>
      </c>
      <c r="Q71" s="56">
        <f t="shared" si="17"/>
        <v>0</v>
      </c>
      <c r="R71" s="56">
        <f t="shared" si="18"/>
        <v>0</v>
      </c>
      <c r="S71" s="56">
        <f t="shared" si="19"/>
        <v>0</v>
      </c>
      <c r="T71" s="56">
        <f t="shared" si="20"/>
        <v>0</v>
      </c>
      <c r="U71" s="56">
        <f t="shared" si="21"/>
        <v>0</v>
      </c>
      <c r="V71" s="56">
        <f t="shared" si="22"/>
        <v>0</v>
      </c>
      <c r="W71" s="56">
        <f t="shared" si="23"/>
        <v>0</v>
      </c>
      <c r="X71" s="62">
        <f t="shared" si="24"/>
        <v>0</v>
      </c>
      <c r="Y71" s="52">
        <f t="shared" si="13"/>
        <v>1</v>
      </c>
    </row>
    <row r="72" spans="2:25" ht="23.25" thickBot="1" x14ac:dyDescent="0.3">
      <c r="B72" s="221"/>
      <c r="C72" s="77">
        <v>57</v>
      </c>
      <c r="D72" s="21" t="s">
        <v>99</v>
      </c>
      <c r="E72" s="92"/>
      <c r="F72" s="92"/>
      <c r="G72" s="92"/>
      <c r="H72" s="92"/>
      <c r="I72" s="92"/>
      <c r="J72" s="92"/>
      <c r="K72" s="92"/>
      <c r="L72" s="92"/>
      <c r="M72" s="92"/>
      <c r="N72" s="59">
        <f t="shared" si="14"/>
        <v>0</v>
      </c>
      <c r="O72" s="56">
        <f t="shared" si="15"/>
        <v>0</v>
      </c>
      <c r="P72" s="56">
        <f t="shared" si="16"/>
        <v>0</v>
      </c>
      <c r="Q72" s="56">
        <f t="shared" si="17"/>
        <v>0</v>
      </c>
      <c r="R72" s="56">
        <f t="shared" si="18"/>
        <v>0</v>
      </c>
      <c r="S72" s="56">
        <f t="shared" si="19"/>
        <v>0</v>
      </c>
      <c r="T72" s="56">
        <f t="shared" si="20"/>
        <v>0</v>
      </c>
      <c r="U72" s="56">
        <f t="shared" si="21"/>
        <v>0</v>
      </c>
      <c r="V72" s="56">
        <f t="shared" si="22"/>
        <v>0</v>
      </c>
      <c r="W72" s="56">
        <f t="shared" si="23"/>
        <v>0</v>
      </c>
      <c r="X72" s="63">
        <f t="shared" si="24"/>
        <v>0</v>
      </c>
      <c r="Y72" s="52">
        <f t="shared" si="13"/>
        <v>1</v>
      </c>
    </row>
    <row r="73" spans="2:25" ht="23.25" thickBot="1" x14ac:dyDescent="0.3">
      <c r="B73" s="83" t="s">
        <v>125</v>
      </c>
      <c r="C73" s="77">
        <v>58</v>
      </c>
      <c r="D73" s="21" t="s">
        <v>100</v>
      </c>
      <c r="E73" s="92"/>
      <c r="F73" s="92"/>
      <c r="G73" s="92"/>
      <c r="H73" s="92"/>
      <c r="I73" s="92"/>
      <c r="J73" s="92"/>
      <c r="K73" s="92"/>
      <c r="L73" s="92"/>
      <c r="M73" s="92"/>
      <c r="N73" s="60">
        <f t="shared" si="14"/>
        <v>0</v>
      </c>
      <c r="O73" s="56">
        <f t="shared" si="15"/>
        <v>0</v>
      </c>
      <c r="P73" s="56">
        <f t="shared" si="16"/>
        <v>0</v>
      </c>
      <c r="Q73" s="56">
        <f t="shared" si="17"/>
        <v>0</v>
      </c>
      <c r="R73" s="56">
        <f t="shared" si="18"/>
        <v>0</v>
      </c>
      <c r="S73" s="56">
        <f t="shared" si="19"/>
        <v>0</v>
      </c>
      <c r="T73" s="56">
        <f t="shared" si="20"/>
        <v>0</v>
      </c>
      <c r="U73" s="56">
        <f t="shared" si="21"/>
        <v>0</v>
      </c>
      <c r="V73" s="56">
        <f t="shared" si="22"/>
        <v>0</v>
      </c>
      <c r="W73" s="56">
        <f t="shared" si="23"/>
        <v>0</v>
      </c>
      <c r="X73" s="64">
        <f t="shared" si="24"/>
        <v>0</v>
      </c>
      <c r="Y73" s="52">
        <f t="shared" si="13"/>
        <v>1</v>
      </c>
    </row>
    <row r="74" spans="2:25" ht="23.25" thickBot="1" x14ac:dyDescent="0.3">
      <c r="B74" s="83" t="s">
        <v>126</v>
      </c>
      <c r="C74" s="77">
        <v>59</v>
      </c>
      <c r="D74" s="21" t="s">
        <v>101</v>
      </c>
      <c r="E74" s="92"/>
      <c r="F74" s="92"/>
      <c r="G74" s="92"/>
      <c r="H74" s="92"/>
      <c r="I74" s="92"/>
      <c r="J74" s="92"/>
      <c r="K74" s="92"/>
      <c r="L74" s="92"/>
      <c r="M74" s="92"/>
      <c r="N74" s="60">
        <f t="shared" si="14"/>
        <v>0</v>
      </c>
      <c r="O74" s="56">
        <f t="shared" si="15"/>
        <v>0</v>
      </c>
      <c r="P74" s="56">
        <f t="shared" si="16"/>
        <v>0</v>
      </c>
      <c r="Q74" s="56">
        <f t="shared" si="17"/>
        <v>0</v>
      </c>
      <c r="R74" s="56">
        <f t="shared" si="18"/>
        <v>0</v>
      </c>
      <c r="S74" s="56">
        <f t="shared" si="19"/>
        <v>0</v>
      </c>
      <c r="T74" s="56">
        <f t="shared" si="20"/>
        <v>0</v>
      </c>
      <c r="U74" s="56">
        <f t="shared" si="21"/>
        <v>0</v>
      </c>
      <c r="V74" s="56">
        <f t="shared" si="22"/>
        <v>0</v>
      </c>
      <c r="W74" s="56">
        <f t="shared" si="23"/>
        <v>0</v>
      </c>
      <c r="X74" s="64">
        <f t="shared" si="24"/>
        <v>0</v>
      </c>
      <c r="Y74" s="52">
        <f t="shared" si="13"/>
        <v>1</v>
      </c>
    </row>
    <row r="75" spans="2:25" ht="15.75" thickBot="1" x14ac:dyDescent="0.3">
      <c r="B75" s="83" t="s">
        <v>127</v>
      </c>
      <c r="C75" s="77">
        <v>60</v>
      </c>
      <c r="D75" s="21" t="s">
        <v>102</v>
      </c>
      <c r="E75" s="92"/>
      <c r="F75" s="92"/>
      <c r="G75" s="92"/>
      <c r="H75" s="92"/>
      <c r="I75" s="92"/>
      <c r="J75" s="92"/>
      <c r="K75" s="92"/>
      <c r="L75" s="92"/>
      <c r="M75" s="92"/>
      <c r="N75" s="60">
        <f t="shared" si="14"/>
        <v>0</v>
      </c>
      <c r="O75" s="56">
        <f t="shared" si="15"/>
        <v>0</v>
      </c>
      <c r="P75" s="56">
        <f t="shared" si="16"/>
        <v>0</v>
      </c>
      <c r="Q75" s="56">
        <f t="shared" si="17"/>
        <v>0</v>
      </c>
      <c r="R75" s="56">
        <f t="shared" si="18"/>
        <v>0</v>
      </c>
      <c r="S75" s="56">
        <f t="shared" si="19"/>
        <v>0</v>
      </c>
      <c r="T75" s="56">
        <f t="shared" si="20"/>
        <v>0</v>
      </c>
      <c r="U75" s="56">
        <f t="shared" si="21"/>
        <v>0</v>
      </c>
      <c r="V75" s="56">
        <f t="shared" si="22"/>
        <v>0</v>
      </c>
      <c r="W75" s="56">
        <f t="shared" si="23"/>
        <v>0</v>
      </c>
      <c r="X75" s="64">
        <f t="shared" si="24"/>
        <v>0</v>
      </c>
      <c r="Y75" s="52">
        <f t="shared" si="13"/>
        <v>1</v>
      </c>
    </row>
    <row r="76" spans="2:25" ht="15.75" thickBot="1" x14ac:dyDescent="0.3">
      <c r="B76" s="84" t="s">
        <v>28</v>
      </c>
      <c r="C76" s="19">
        <v>61</v>
      </c>
      <c r="D76" s="22" t="s">
        <v>28</v>
      </c>
      <c r="E76" s="94"/>
      <c r="F76" s="94"/>
      <c r="G76" s="94"/>
      <c r="H76" s="94"/>
      <c r="I76" s="94"/>
      <c r="J76" s="94"/>
      <c r="K76" s="94"/>
      <c r="L76" s="94"/>
      <c r="M76" s="94"/>
      <c r="N76" s="60">
        <f t="shared" si="14"/>
        <v>0</v>
      </c>
      <c r="O76" s="56">
        <f t="shared" si="15"/>
        <v>0</v>
      </c>
      <c r="P76" s="56">
        <f t="shared" si="16"/>
        <v>0</v>
      </c>
      <c r="Q76" s="56">
        <f t="shared" si="17"/>
        <v>0</v>
      </c>
      <c r="R76" s="56">
        <f t="shared" si="18"/>
        <v>0</v>
      </c>
      <c r="S76" s="56">
        <f t="shared" si="19"/>
        <v>0</v>
      </c>
      <c r="T76" s="56">
        <f t="shared" si="20"/>
        <v>0</v>
      </c>
      <c r="U76" s="56">
        <f t="shared" si="21"/>
        <v>0</v>
      </c>
      <c r="V76" s="56">
        <f t="shared" si="22"/>
        <v>0</v>
      </c>
      <c r="W76" s="56">
        <f t="shared" si="23"/>
        <v>0</v>
      </c>
      <c r="X76" s="64">
        <f t="shared" si="24"/>
        <v>0</v>
      </c>
      <c r="Y76" s="52">
        <f t="shared" si="13"/>
        <v>1</v>
      </c>
    </row>
    <row r="78" spans="2:25" x14ac:dyDescent="0.25">
      <c r="E78"/>
      <c r="F78"/>
      <c r="G78"/>
      <c r="H78"/>
      <c r="I78"/>
      <c r="J78"/>
      <c r="K78"/>
      <c r="L78"/>
    </row>
    <row r="79" spans="2:25" x14ac:dyDescent="0.25">
      <c r="E79"/>
      <c r="F79"/>
      <c r="G79"/>
      <c r="H79"/>
      <c r="I79"/>
      <c r="J79"/>
      <c r="K79"/>
      <c r="L79"/>
    </row>
    <row r="80" spans="2:25" x14ac:dyDescent="0.25">
      <c r="E80"/>
      <c r="F80"/>
      <c r="G80"/>
      <c r="H80"/>
      <c r="I80"/>
      <c r="J80"/>
      <c r="K80"/>
      <c r="L80"/>
    </row>
    <row r="81" spans="5:12" x14ac:dyDescent="0.25">
      <c r="E81"/>
      <c r="F81"/>
      <c r="G81"/>
      <c r="H81"/>
      <c r="I81"/>
      <c r="J81"/>
      <c r="K81"/>
      <c r="L81"/>
    </row>
    <row r="82" spans="5:12" x14ac:dyDescent="0.25">
      <c r="E82"/>
      <c r="F82"/>
      <c r="G82"/>
      <c r="H82"/>
      <c r="I82"/>
      <c r="J82"/>
      <c r="K82"/>
      <c r="L82"/>
    </row>
    <row r="83" spans="5:12" x14ac:dyDescent="0.25">
      <c r="E83"/>
      <c r="F83"/>
      <c r="G83"/>
      <c r="H83"/>
      <c r="I83"/>
      <c r="J83"/>
      <c r="K83"/>
      <c r="L83"/>
    </row>
    <row r="84" spans="5:12" x14ac:dyDescent="0.25">
      <c r="E84"/>
      <c r="F84"/>
      <c r="G84"/>
      <c r="H84"/>
      <c r="I84"/>
      <c r="J84"/>
      <c r="K84"/>
      <c r="L84"/>
    </row>
    <row r="85" spans="5:12" x14ac:dyDescent="0.25">
      <c r="E85"/>
      <c r="F85"/>
      <c r="G85"/>
      <c r="H85"/>
      <c r="I85"/>
      <c r="J85"/>
      <c r="K85"/>
      <c r="L85"/>
    </row>
    <row r="86" spans="5:12" x14ac:dyDescent="0.25">
      <c r="E86"/>
      <c r="F86"/>
      <c r="G86"/>
      <c r="H86"/>
      <c r="I86"/>
      <c r="J86"/>
      <c r="K86"/>
      <c r="L86"/>
    </row>
    <row r="87" spans="5:12" x14ac:dyDescent="0.25">
      <c r="E87"/>
      <c r="F87"/>
      <c r="G87"/>
      <c r="H87"/>
      <c r="I87"/>
      <c r="J87"/>
      <c r="K87"/>
      <c r="L87"/>
    </row>
    <row r="88" spans="5:12" x14ac:dyDescent="0.25">
      <c r="E88"/>
      <c r="F88"/>
      <c r="G88"/>
      <c r="H88"/>
      <c r="I88"/>
      <c r="J88"/>
      <c r="K88"/>
      <c r="L88"/>
    </row>
    <row r="89" spans="5:12" x14ac:dyDescent="0.25">
      <c r="E89"/>
      <c r="F89"/>
      <c r="G89"/>
      <c r="H89"/>
      <c r="I89"/>
      <c r="J89"/>
      <c r="K89"/>
      <c r="L89"/>
    </row>
    <row r="90" spans="5:12" x14ac:dyDescent="0.25">
      <c r="E90"/>
      <c r="F90"/>
      <c r="G90"/>
      <c r="H90"/>
      <c r="I90"/>
      <c r="J90"/>
      <c r="K90"/>
      <c r="L90"/>
    </row>
  </sheetData>
  <autoFilter ref="B15:N76"/>
  <mergeCells count="20">
    <mergeCell ref="B51:B52"/>
    <mergeCell ref="B16:B19"/>
    <mergeCell ref="B20:B22"/>
    <mergeCell ref="B23:B25"/>
    <mergeCell ref="B26:B28"/>
    <mergeCell ref="B29:B30"/>
    <mergeCell ref="B31:B33"/>
    <mergeCell ref="B35:B36"/>
    <mergeCell ref="B37:B40"/>
    <mergeCell ref="B41:B43"/>
    <mergeCell ref="B44:B47"/>
    <mergeCell ref="B48:B50"/>
    <mergeCell ref="B68:B69"/>
    <mergeCell ref="B70:B72"/>
    <mergeCell ref="B53:B54"/>
    <mergeCell ref="B55:B57"/>
    <mergeCell ref="B58:B60"/>
    <mergeCell ref="B61:B62"/>
    <mergeCell ref="B63:B64"/>
    <mergeCell ref="B65:B66"/>
  </mergeCells>
  <conditionalFormatting sqref="Y16:Y76">
    <cfRule type="colorScale" priority="4">
      <colorScale>
        <cfvo type="min"/>
        <cfvo type="percentile" val="50"/>
        <cfvo type="max"/>
        <color rgb="FF92D050"/>
        <color rgb="FFFFFF00"/>
        <color rgb="FFFF0000"/>
      </colorScale>
    </cfRule>
  </conditionalFormatting>
  <conditionalFormatting sqref="H12:M12">
    <cfRule type="colorScale" priority="1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E12:G12">
    <cfRule type="colorScale" priority="2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pageMargins left="0.7" right="0.7" top="1.3149999999999999" bottom="0.75" header="0.3" footer="0.3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1:L68"/>
  <sheetViews>
    <sheetView showGridLines="0" view="pageBreakPreview" zoomScale="85" zoomScaleNormal="85" zoomScaleSheetLayoutView="85" workbookViewId="0">
      <selection activeCell="D18" sqref="D18:D20"/>
    </sheetView>
  </sheetViews>
  <sheetFormatPr baseColWidth="10" defaultColWidth="11.42578125" defaultRowHeight="15" x14ac:dyDescent="0.25"/>
  <cols>
    <col min="2" max="2" width="18.5703125" customWidth="1"/>
    <col min="4" max="4" width="27.42578125" customWidth="1"/>
    <col min="5" max="5" width="12.140625" customWidth="1"/>
    <col min="6" max="6" width="15.85546875" customWidth="1"/>
  </cols>
  <sheetData>
    <row r="1" spans="2:12" s="32" customFormat="1" ht="15.75" x14ac:dyDescent="0.25">
      <c r="B1" s="31"/>
      <c r="E1" s="37"/>
      <c r="F1" s="37"/>
      <c r="G1" s="38"/>
      <c r="H1" s="37"/>
      <c r="I1" s="37"/>
      <c r="J1" s="37"/>
      <c r="K1" s="39"/>
      <c r="L1" s="72"/>
    </row>
    <row r="2" spans="2:12" s="32" customFormat="1" ht="55.5" customHeight="1" x14ac:dyDescent="0.25">
      <c r="B2" s="51" t="s">
        <v>193</v>
      </c>
      <c r="E2" s="37"/>
      <c r="F2" s="37"/>
      <c r="G2" s="38"/>
      <c r="H2" s="37"/>
      <c r="I2" s="37"/>
      <c r="J2" s="37"/>
      <c r="K2" s="39"/>
      <c r="L2" s="72"/>
    </row>
    <row r="3" spans="2:12" s="32" customFormat="1" ht="15.75" x14ac:dyDescent="0.25">
      <c r="B3" s="34"/>
      <c r="E3" s="37"/>
      <c r="F3" s="37"/>
      <c r="G3" s="38"/>
      <c r="H3" s="37"/>
      <c r="I3" s="37"/>
      <c r="J3" s="37"/>
      <c r="K3" s="39"/>
      <c r="L3" s="72"/>
    </row>
    <row r="4" spans="2:12" s="33" customFormat="1" ht="15.75" x14ac:dyDescent="0.25">
      <c r="B4" s="36" t="s">
        <v>189</v>
      </c>
      <c r="E4" s="40"/>
      <c r="F4" s="40"/>
      <c r="G4" s="41"/>
      <c r="H4" s="40"/>
      <c r="I4" s="40"/>
      <c r="J4" s="40"/>
      <c r="K4" s="31"/>
      <c r="L4" s="73"/>
    </row>
    <row r="5" spans="2:12" s="33" customFormat="1" ht="16.5" thickBot="1" x14ac:dyDescent="0.3">
      <c r="B5" s="36"/>
      <c r="E5" s="40"/>
      <c r="F5" s="40"/>
      <c r="G5" s="41"/>
      <c r="H5" s="40"/>
      <c r="I5" s="40"/>
      <c r="J5" s="40"/>
      <c r="K5" s="31"/>
      <c r="L5" s="73"/>
    </row>
    <row r="6" spans="2:12" s="5" customFormat="1" ht="15.75" thickBot="1" x14ac:dyDescent="0.3">
      <c r="B6" s="6"/>
      <c r="C6" s="6"/>
      <c r="D6" s="7"/>
      <c r="E6" s="100" t="s">
        <v>32</v>
      </c>
      <c r="F6" s="100" t="s">
        <v>31</v>
      </c>
      <c r="G6" s="8"/>
      <c r="H6" s="8"/>
    </row>
    <row r="7" spans="2:12" ht="78.75" customHeight="1" thickBot="1" x14ac:dyDescent="0.3">
      <c r="B7" s="96" t="s">
        <v>40</v>
      </c>
      <c r="C7" s="97" t="s">
        <v>26</v>
      </c>
      <c r="D7" s="98" t="s">
        <v>39</v>
      </c>
      <c r="E7" s="99" t="s">
        <v>191</v>
      </c>
      <c r="F7" s="99" t="s">
        <v>190</v>
      </c>
    </row>
    <row r="8" spans="2:12" ht="22.5" customHeight="1" x14ac:dyDescent="0.25">
      <c r="B8" s="225" t="s">
        <v>103</v>
      </c>
      <c r="C8" s="66">
        <v>1</v>
      </c>
      <c r="D8" s="67" t="s">
        <v>47</v>
      </c>
      <c r="E8" s="91">
        <f>'S.M. PASO 2'!Y16</f>
        <v>1</v>
      </c>
      <c r="F8" s="228">
        <f>MAX(E8:E11)</f>
        <v>4</v>
      </c>
    </row>
    <row r="9" spans="2:12" ht="22.5" customHeight="1" x14ac:dyDescent="0.25">
      <c r="B9" s="226"/>
      <c r="C9" s="68">
        <v>2</v>
      </c>
      <c r="D9" s="69" t="s">
        <v>48</v>
      </c>
      <c r="E9" s="91">
        <f>'S.M. PASO 2'!Y17</f>
        <v>4</v>
      </c>
      <c r="F9" s="228"/>
    </row>
    <row r="10" spans="2:12" ht="22.5" customHeight="1" x14ac:dyDescent="0.25">
      <c r="B10" s="226"/>
      <c r="C10" s="68">
        <v>3</v>
      </c>
      <c r="D10" s="69" t="s">
        <v>49</v>
      </c>
      <c r="E10" s="91">
        <f>'S.M. PASO 2'!Y18</f>
        <v>1</v>
      </c>
      <c r="F10" s="228"/>
    </row>
    <row r="11" spans="2:12" ht="22.5" customHeight="1" thickBot="1" x14ac:dyDescent="0.3">
      <c r="B11" s="227"/>
      <c r="C11" s="70">
        <v>4</v>
      </c>
      <c r="D11" s="71" t="s">
        <v>50</v>
      </c>
      <c r="E11" s="91">
        <f>'S.M. PASO 2'!Y19</f>
        <v>1</v>
      </c>
      <c r="F11" s="228"/>
    </row>
    <row r="12" spans="2:12" ht="22.5" customHeight="1" x14ac:dyDescent="0.25">
      <c r="B12" s="225" t="s">
        <v>104</v>
      </c>
      <c r="C12" s="66">
        <v>5</v>
      </c>
      <c r="D12" s="67" t="s">
        <v>51</v>
      </c>
      <c r="E12" s="91">
        <f>'S.M. PASO 2'!Y20</f>
        <v>3</v>
      </c>
      <c r="F12" s="228">
        <f>MAX(E12:E14)</f>
        <v>3</v>
      </c>
    </row>
    <row r="13" spans="2:12" ht="20.25" customHeight="1" x14ac:dyDescent="0.25">
      <c r="B13" s="226"/>
      <c r="C13" s="68">
        <v>6</v>
      </c>
      <c r="D13" s="85" t="s">
        <v>52</v>
      </c>
      <c r="E13" s="91">
        <f>'S.M. PASO 2'!Y21</f>
        <v>3</v>
      </c>
      <c r="F13" s="228"/>
    </row>
    <row r="14" spans="2:12" ht="20.25" customHeight="1" thickBot="1" x14ac:dyDescent="0.3">
      <c r="B14" s="227"/>
      <c r="C14" s="70">
        <v>7</v>
      </c>
      <c r="D14" s="71" t="s">
        <v>53</v>
      </c>
      <c r="E14" s="91">
        <f>'S.M. PASO 2'!Y22</f>
        <v>1</v>
      </c>
      <c r="F14" s="228"/>
    </row>
    <row r="15" spans="2:12" ht="20.25" customHeight="1" thickBot="1" x14ac:dyDescent="0.3">
      <c r="B15" s="225" t="s">
        <v>105</v>
      </c>
      <c r="C15" s="71">
        <v>8</v>
      </c>
      <c r="D15" s="71" t="s">
        <v>54</v>
      </c>
      <c r="E15" s="91">
        <f>'S.M. PASO 2'!Y23</f>
        <v>5</v>
      </c>
      <c r="F15" s="228">
        <f>MAX(E15:E17)</f>
        <v>5</v>
      </c>
    </row>
    <row r="16" spans="2:12" ht="20.25" customHeight="1" x14ac:dyDescent="0.25">
      <c r="B16" s="226"/>
      <c r="C16" s="68">
        <v>9</v>
      </c>
      <c r="D16" s="69" t="s">
        <v>55</v>
      </c>
      <c r="E16" s="91">
        <f>'S.M. PASO 2'!Y24</f>
        <v>5</v>
      </c>
      <c r="F16" s="228"/>
    </row>
    <row r="17" spans="2:6" ht="20.25" customHeight="1" thickBot="1" x14ac:dyDescent="0.3">
      <c r="B17" s="227"/>
      <c r="C17" s="70">
        <v>10</v>
      </c>
      <c r="D17" s="71" t="s">
        <v>56</v>
      </c>
      <c r="E17" s="91">
        <f>'S.M. PASO 2'!Y25</f>
        <v>5</v>
      </c>
      <c r="F17" s="228"/>
    </row>
    <row r="18" spans="2:6" ht="20.25" customHeight="1" x14ac:dyDescent="0.25">
      <c r="B18" s="225" t="s">
        <v>106</v>
      </c>
      <c r="C18" s="66">
        <v>11</v>
      </c>
      <c r="D18" s="67" t="s">
        <v>0</v>
      </c>
      <c r="E18" s="91">
        <f>'S.M. PASO 2'!Y26</f>
        <v>5</v>
      </c>
      <c r="F18" s="228">
        <f>MAX(E18:E20)</f>
        <v>5</v>
      </c>
    </row>
    <row r="19" spans="2:6" ht="15" customHeight="1" x14ac:dyDescent="0.25">
      <c r="B19" s="226"/>
      <c r="C19" s="68">
        <v>12</v>
      </c>
      <c r="D19" s="69" t="s">
        <v>57</v>
      </c>
      <c r="E19" s="91">
        <f>'S.M. PASO 2'!Y27</f>
        <v>4.25</v>
      </c>
      <c r="F19" s="228"/>
    </row>
    <row r="20" spans="2:6" ht="15.75" thickBot="1" x14ac:dyDescent="0.3">
      <c r="B20" s="227"/>
      <c r="C20" s="70">
        <v>13</v>
      </c>
      <c r="D20" s="71" t="s">
        <v>58</v>
      </c>
      <c r="E20" s="91">
        <f>'S.M. PASO 2'!Y28</f>
        <v>4.25</v>
      </c>
      <c r="F20" s="228"/>
    </row>
    <row r="21" spans="2:6" ht="15" customHeight="1" x14ac:dyDescent="0.25">
      <c r="B21" s="225" t="s">
        <v>107</v>
      </c>
      <c r="C21" s="66">
        <v>14</v>
      </c>
      <c r="D21" s="67" t="s">
        <v>59</v>
      </c>
      <c r="E21" s="91">
        <f>'S.M. PASO 2'!Y29</f>
        <v>4</v>
      </c>
      <c r="F21" s="228">
        <f>MAX(E21:E22)</f>
        <v>4</v>
      </c>
    </row>
    <row r="22" spans="2:6" ht="23.25" thickBot="1" x14ac:dyDescent="0.3">
      <c r="B22" s="227"/>
      <c r="C22" s="70">
        <v>15</v>
      </c>
      <c r="D22" s="71" t="s">
        <v>60</v>
      </c>
      <c r="E22" s="91">
        <f>'S.M. PASO 2'!Y30</f>
        <v>4</v>
      </c>
      <c r="F22" s="228"/>
    </row>
    <row r="23" spans="2:6" ht="15" customHeight="1" x14ac:dyDescent="0.25">
      <c r="B23" s="225" t="s">
        <v>108</v>
      </c>
      <c r="C23" s="66">
        <v>16</v>
      </c>
      <c r="D23" s="67" t="s">
        <v>61</v>
      </c>
      <c r="E23" s="91">
        <f>'S.M. PASO 2'!Y31</f>
        <v>1</v>
      </c>
      <c r="F23" s="228">
        <f>MAX(E23:E25)</f>
        <v>1</v>
      </c>
    </row>
    <row r="24" spans="2:6" x14ac:dyDescent="0.25">
      <c r="B24" s="226"/>
      <c r="C24" s="68">
        <v>17</v>
      </c>
      <c r="D24" s="69" t="s">
        <v>62</v>
      </c>
      <c r="E24" s="91">
        <f>'S.M. PASO 2'!Y32</f>
        <v>1</v>
      </c>
      <c r="F24" s="228"/>
    </row>
    <row r="25" spans="2:6" ht="15.75" thickBot="1" x14ac:dyDescent="0.3">
      <c r="B25" s="227"/>
      <c r="C25" s="70">
        <v>18</v>
      </c>
      <c r="D25" s="71" t="s">
        <v>63</v>
      </c>
      <c r="E25" s="91">
        <f>'S.M. PASO 2'!Y33</f>
        <v>1</v>
      </c>
      <c r="F25" s="228"/>
    </row>
    <row r="26" spans="2:6" ht="15.75" thickBot="1" x14ac:dyDescent="0.3">
      <c r="B26" s="86" t="s">
        <v>109</v>
      </c>
      <c r="C26" s="65">
        <v>19</v>
      </c>
      <c r="D26" s="55" t="s">
        <v>64</v>
      </c>
      <c r="E26" s="91">
        <f>'S.M. PASO 2'!Y34</f>
        <v>1</v>
      </c>
      <c r="F26" s="91">
        <f>E26</f>
        <v>1</v>
      </c>
    </row>
    <row r="27" spans="2:6" ht="33.75" x14ac:dyDescent="0.25">
      <c r="B27" s="225" t="s">
        <v>110</v>
      </c>
      <c r="C27" s="66">
        <v>20</v>
      </c>
      <c r="D27" s="87" t="s">
        <v>65</v>
      </c>
      <c r="E27" s="91">
        <f>'S.M. PASO 2'!Y35</f>
        <v>1</v>
      </c>
      <c r="F27" s="228">
        <f>MAX(E27:E28)</f>
        <v>1</v>
      </c>
    </row>
    <row r="28" spans="2:6" ht="15.75" customHeight="1" thickBot="1" x14ac:dyDescent="0.3">
      <c r="B28" s="227"/>
      <c r="C28" s="70">
        <v>21</v>
      </c>
      <c r="D28" s="88" t="s">
        <v>66</v>
      </c>
      <c r="E28" s="91">
        <f>'S.M. PASO 2'!Y36</f>
        <v>1</v>
      </c>
      <c r="F28" s="228"/>
    </row>
    <row r="29" spans="2:6" ht="15.75" customHeight="1" x14ac:dyDescent="0.25">
      <c r="B29" s="225" t="s">
        <v>111</v>
      </c>
      <c r="C29" s="66">
        <v>22</v>
      </c>
      <c r="D29" s="87" t="s">
        <v>67</v>
      </c>
      <c r="E29" s="91">
        <f>'S.M. PASO 2'!Y37</f>
        <v>3.5</v>
      </c>
      <c r="F29" s="228">
        <f>MAX(E29:E32)</f>
        <v>4</v>
      </c>
    </row>
    <row r="30" spans="2:6" ht="15.75" customHeight="1" x14ac:dyDescent="0.25">
      <c r="B30" s="226"/>
      <c r="C30" s="68">
        <v>23</v>
      </c>
      <c r="D30" s="85" t="s">
        <v>68</v>
      </c>
      <c r="E30" s="91">
        <f>'S.M. PASO 2'!Y38</f>
        <v>4</v>
      </c>
      <c r="F30" s="228"/>
    </row>
    <row r="31" spans="2:6" ht="15.75" customHeight="1" x14ac:dyDescent="0.25">
      <c r="B31" s="226"/>
      <c r="C31" s="68">
        <v>24</v>
      </c>
      <c r="D31" s="85" t="s">
        <v>69</v>
      </c>
      <c r="E31" s="91">
        <f>'S.M. PASO 2'!Y39</f>
        <v>3.5</v>
      </c>
      <c r="F31" s="228"/>
    </row>
    <row r="32" spans="2:6" ht="15.75" customHeight="1" thickBot="1" x14ac:dyDescent="0.3">
      <c r="B32" s="227"/>
      <c r="C32" s="70">
        <v>25</v>
      </c>
      <c r="D32" s="88" t="s">
        <v>70</v>
      </c>
      <c r="E32" s="91">
        <f>'S.M. PASO 2'!Y40</f>
        <v>3.5</v>
      </c>
      <c r="F32" s="228"/>
    </row>
    <row r="33" spans="2:6" ht="15.75" customHeight="1" x14ac:dyDescent="0.25">
      <c r="B33" s="225" t="s">
        <v>112</v>
      </c>
      <c r="C33" s="66">
        <v>26</v>
      </c>
      <c r="D33" s="87" t="s">
        <v>1</v>
      </c>
      <c r="E33" s="91">
        <f>'S.M. PASO 2'!Y41</f>
        <v>1</v>
      </c>
      <c r="F33" s="228">
        <f>MAX(E33:E35)</f>
        <v>1</v>
      </c>
    </row>
    <row r="34" spans="2:6" ht="15.75" customHeight="1" x14ac:dyDescent="0.25">
      <c r="B34" s="226"/>
      <c r="C34" s="68">
        <v>27</v>
      </c>
      <c r="D34" s="85" t="s">
        <v>71</v>
      </c>
      <c r="E34" s="91">
        <f>'S.M. PASO 2'!Y42</f>
        <v>1</v>
      </c>
      <c r="F34" s="228"/>
    </row>
    <row r="35" spans="2:6" ht="15.75" customHeight="1" thickBot="1" x14ac:dyDescent="0.3">
      <c r="B35" s="227"/>
      <c r="C35" s="70">
        <v>28</v>
      </c>
      <c r="D35" s="71" t="s">
        <v>72</v>
      </c>
      <c r="E35" s="91">
        <f>'S.M. PASO 2'!Y43</f>
        <v>1</v>
      </c>
      <c r="F35" s="228"/>
    </row>
    <row r="36" spans="2:6" ht="15.75" customHeight="1" x14ac:dyDescent="0.25">
      <c r="B36" s="225" t="s">
        <v>113</v>
      </c>
      <c r="C36" s="66">
        <v>29</v>
      </c>
      <c r="D36" s="87" t="s">
        <v>2</v>
      </c>
      <c r="E36" s="91">
        <f>'S.M. PASO 2'!Y44</f>
        <v>4</v>
      </c>
      <c r="F36" s="228">
        <f>MAX(E36:E39)</f>
        <v>4</v>
      </c>
    </row>
    <row r="37" spans="2:6" ht="15.75" customHeight="1" x14ac:dyDescent="0.25">
      <c r="B37" s="226"/>
      <c r="C37" s="68">
        <v>30</v>
      </c>
      <c r="D37" s="69" t="s">
        <v>73</v>
      </c>
      <c r="E37" s="91">
        <f>'S.M. PASO 2'!Y45</f>
        <v>4</v>
      </c>
      <c r="F37" s="228"/>
    </row>
    <row r="38" spans="2:6" ht="15.75" customHeight="1" x14ac:dyDescent="0.25">
      <c r="B38" s="226"/>
      <c r="C38" s="68">
        <v>31</v>
      </c>
      <c r="D38" s="85" t="s">
        <v>74</v>
      </c>
      <c r="E38" s="91">
        <f>'S.M. PASO 2'!Y46</f>
        <v>1</v>
      </c>
      <c r="F38" s="228"/>
    </row>
    <row r="39" spans="2:6" ht="15.75" customHeight="1" thickBot="1" x14ac:dyDescent="0.3">
      <c r="B39" s="227"/>
      <c r="C39" s="70">
        <v>32</v>
      </c>
      <c r="D39" s="88" t="s">
        <v>75</v>
      </c>
      <c r="E39" s="91">
        <f>'S.M. PASO 2'!Y47</f>
        <v>4</v>
      </c>
      <c r="F39" s="228"/>
    </row>
    <row r="40" spans="2:6" ht="15.75" customHeight="1" x14ac:dyDescent="0.25">
      <c r="B40" s="225" t="s">
        <v>114</v>
      </c>
      <c r="C40" s="66">
        <v>33</v>
      </c>
      <c r="D40" s="87" t="s">
        <v>76</v>
      </c>
      <c r="E40" s="91">
        <f>'S.M. PASO 2'!Y48</f>
        <v>1</v>
      </c>
      <c r="F40" s="228">
        <f>MAX(E40:E42)</f>
        <v>1</v>
      </c>
    </row>
    <row r="41" spans="2:6" ht="15.75" customHeight="1" x14ac:dyDescent="0.25">
      <c r="B41" s="226"/>
      <c r="C41" s="68">
        <v>34</v>
      </c>
      <c r="D41" s="85" t="s">
        <v>77</v>
      </c>
      <c r="E41" s="91">
        <f>'S.M. PASO 2'!Y49</f>
        <v>1</v>
      </c>
      <c r="F41" s="228"/>
    </row>
    <row r="42" spans="2:6" ht="15.75" customHeight="1" thickBot="1" x14ac:dyDescent="0.3">
      <c r="B42" s="226"/>
      <c r="C42" s="70">
        <v>35</v>
      </c>
      <c r="D42" s="88" t="s">
        <v>78</v>
      </c>
      <c r="E42" s="91">
        <f>'S.M. PASO 2'!Y50</f>
        <v>1</v>
      </c>
      <c r="F42" s="228"/>
    </row>
    <row r="43" spans="2:6" ht="15" customHeight="1" x14ac:dyDescent="0.25">
      <c r="B43" s="225" t="s">
        <v>115</v>
      </c>
      <c r="C43" s="66">
        <v>36</v>
      </c>
      <c r="D43" s="67" t="s">
        <v>79</v>
      </c>
      <c r="E43" s="91">
        <f>'S.M. PASO 2'!Y51</f>
        <v>1</v>
      </c>
      <c r="F43" s="228">
        <f>MAX(E43:E44)</f>
        <v>1</v>
      </c>
    </row>
    <row r="44" spans="2:6" ht="15.75" customHeight="1" thickBot="1" x14ac:dyDescent="0.3">
      <c r="B44" s="227"/>
      <c r="C44" s="70">
        <v>37</v>
      </c>
      <c r="D44" s="88" t="s">
        <v>80</v>
      </c>
      <c r="E44" s="91">
        <f>'S.M. PASO 2'!Y52</f>
        <v>1</v>
      </c>
      <c r="F44" s="228"/>
    </row>
    <row r="45" spans="2:6" ht="15" customHeight="1" x14ac:dyDescent="0.25">
      <c r="B45" s="225" t="s">
        <v>116</v>
      </c>
      <c r="C45" s="66">
        <v>38</v>
      </c>
      <c r="D45" s="67" t="s">
        <v>27</v>
      </c>
      <c r="E45" s="91">
        <f>'S.M. PASO 2'!Y53</f>
        <v>1</v>
      </c>
      <c r="F45" s="228">
        <f>MAX(E45:E46)</f>
        <v>1</v>
      </c>
    </row>
    <row r="46" spans="2:6" ht="15.75" customHeight="1" thickBot="1" x14ac:dyDescent="0.3">
      <c r="B46" s="227"/>
      <c r="C46" s="70">
        <v>39</v>
      </c>
      <c r="D46" s="71" t="s">
        <v>81</v>
      </c>
      <c r="E46" s="91">
        <f>'S.M. PASO 2'!Y54</f>
        <v>1</v>
      </c>
      <c r="F46" s="228"/>
    </row>
    <row r="47" spans="2:6" ht="15" customHeight="1" x14ac:dyDescent="0.25">
      <c r="B47" s="225" t="s">
        <v>117</v>
      </c>
      <c r="C47" s="66">
        <v>40</v>
      </c>
      <c r="D47" s="67" t="s">
        <v>82</v>
      </c>
      <c r="E47" s="91">
        <f>'S.M. PASO 2'!Y55</f>
        <v>1</v>
      </c>
      <c r="F47" s="228">
        <f>MAX(E47:E49)</f>
        <v>1</v>
      </c>
    </row>
    <row r="48" spans="2:6" ht="15" customHeight="1" x14ac:dyDescent="0.25">
      <c r="B48" s="226"/>
      <c r="C48" s="68">
        <v>41</v>
      </c>
      <c r="D48" s="69" t="s">
        <v>83</v>
      </c>
      <c r="E48" s="91">
        <f>'S.M. PASO 2'!Y56</f>
        <v>1</v>
      </c>
      <c r="F48" s="228"/>
    </row>
    <row r="49" spans="2:6" ht="15.75" customHeight="1" thickBot="1" x14ac:dyDescent="0.3">
      <c r="B49" s="227"/>
      <c r="C49" s="70">
        <v>42</v>
      </c>
      <c r="D49" s="71" t="s">
        <v>84</v>
      </c>
      <c r="E49" s="91">
        <f>'S.M. PASO 2'!Y57</f>
        <v>1</v>
      </c>
      <c r="F49" s="228"/>
    </row>
    <row r="50" spans="2:6" ht="15.75" customHeight="1" x14ac:dyDescent="0.25">
      <c r="B50" s="225" t="s">
        <v>118</v>
      </c>
      <c r="C50" s="66">
        <v>43</v>
      </c>
      <c r="D50" s="67" t="s">
        <v>85</v>
      </c>
      <c r="E50" s="91">
        <f>'S.M. PASO 2'!Y58</f>
        <v>1</v>
      </c>
      <c r="F50" s="228">
        <f>MAX(E50:E52)</f>
        <v>1</v>
      </c>
    </row>
    <row r="51" spans="2:6" ht="15.75" customHeight="1" x14ac:dyDescent="0.25">
      <c r="B51" s="226"/>
      <c r="C51" s="68">
        <v>44</v>
      </c>
      <c r="D51" s="69" t="s">
        <v>86</v>
      </c>
      <c r="E51" s="91">
        <f>'S.M. PASO 2'!Y59</f>
        <v>1</v>
      </c>
      <c r="F51" s="228"/>
    </row>
    <row r="52" spans="2:6" ht="15.75" customHeight="1" thickBot="1" x14ac:dyDescent="0.3">
      <c r="B52" s="227"/>
      <c r="C52" s="70">
        <v>45</v>
      </c>
      <c r="D52" s="71" t="s">
        <v>87</v>
      </c>
      <c r="E52" s="91">
        <f>'S.M. PASO 2'!Y60</f>
        <v>1</v>
      </c>
      <c r="F52" s="228"/>
    </row>
    <row r="53" spans="2:6" ht="15" customHeight="1" thickBot="1" x14ac:dyDescent="0.3">
      <c r="B53" s="225" t="s">
        <v>119</v>
      </c>
      <c r="C53" s="71">
        <v>46</v>
      </c>
      <c r="D53" s="71" t="s">
        <v>88</v>
      </c>
      <c r="E53" s="91">
        <f>'S.M. PASO 2'!Y61</f>
        <v>1</v>
      </c>
      <c r="F53" s="228">
        <f>MAX(E53:E54)</f>
        <v>1</v>
      </c>
    </row>
    <row r="54" spans="2:6" ht="15.75" customHeight="1" thickBot="1" x14ac:dyDescent="0.3">
      <c r="B54" s="227"/>
      <c r="C54" s="70">
        <v>47</v>
      </c>
      <c r="D54" s="71" t="s">
        <v>89</v>
      </c>
      <c r="E54" s="91">
        <f>'S.M. PASO 2'!Y62</f>
        <v>1</v>
      </c>
      <c r="F54" s="228"/>
    </row>
    <row r="55" spans="2:6" ht="33.75" x14ac:dyDescent="0.25">
      <c r="B55" s="225" t="s">
        <v>120</v>
      </c>
      <c r="C55" s="66">
        <v>48</v>
      </c>
      <c r="D55" s="67" t="s">
        <v>90</v>
      </c>
      <c r="E55" s="91">
        <f>'S.M. PASO 2'!Y63</f>
        <v>1</v>
      </c>
      <c r="F55" s="228">
        <f>MAX(E55:E56)</f>
        <v>1</v>
      </c>
    </row>
    <row r="56" spans="2:6" ht="15.75" customHeight="1" thickBot="1" x14ac:dyDescent="0.3">
      <c r="B56" s="227"/>
      <c r="C56" s="70">
        <v>49</v>
      </c>
      <c r="D56" s="71" t="s">
        <v>91</v>
      </c>
      <c r="E56" s="91">
        <f>'S.M. PASO 2'!Y64</f>
        <v>1</v>
      </c>
      <c r="F56" s="228"/>
    </row>
    <row r="57" spans="2:6" ht="22.5" x14ac:dyDescent="0.25">
      <c r="B57" s="225" t="s">
        <v>121</v>
      </c>
      <c r="C57" s="66">
        <v>50</v>
      </c>
      <c r="D57" s="67" t="s">
        <v>92</v>
      </c>
      <c r="E57" s="91">
        <f>'S.M. PASO 2'!Y65</f>
        <v>1</v>
      </c>
      <c r="F57" s="228">
        <f>MAX(E57:E58)</f>
        <v>1</v>
      </c>
    </row>
    <row r="58" spans="2:6" ht="23.25" thickBot="1" x14ac:dyDescent="0.3">
      <c r="B58" s="227"/>
      <c r="C58" s="70">
        <v>51</v>
      </c>
      <c r="D58" s="71" t="s">
        <v>93</v>
      </c>
      <c r="E58" s="91">
        <f>'S.M. PASO 2'!Y66</f>
        <v>1</v>
      </c>
      <c r="F58" s="228"/>
    </row>
    <row r="59" spans="2:6" ht="23.25" thickBot="1" x14ac:dyDescent="0.3">
      <c r="B59" s="86" t="s">
        <v>122</v>
      </c>
      <c r="C59" s="65">
        <v>52</v>
      </c>
      <c r="D59" s="55" t="s">
        <v>94</v>
      </c>
      <c r="E59" s="91">
        <f>'S.M. PASO 2'!Y67</f>
        <v>1</v>
      </c>
      <c r="F59" s="91">
        <f>E59</f>
        <v>1</v>
      </c>
    </row>
    <row r="60" spans="2:6" ht="15.75" customHeight="1" x14ac:dyDescent="0.25">
      <c r="B60" s="225" t="s">
        <v>123</v>
      </c>
      <c r="C60" s="66">
        <v>53</v>
      </c>
      <c r="D60" s="67" t="s">
        <v>95</v>
      </c>
      <c r="E60" s="91">
        <f>'S.M. PASO 2'!Y68</f>
        <v>1</v>
      </c>
      <c r="F60" s="228">
        <f>MAX(E60:E61)</f>
        <v>1</v>
      </c>
    </row>
    <row r="61" spans="2:6" ht="15.75" customHeight="1" thickBot="1" x14ac:dyDescent="0.3">
      <c r="B61" s="227"/>
      <c r="C61" s="70">
        <v>54</v>
      </c>
      <c r="D61" s="71" t="s">
        <v>96</v>
      </c>
      <c r="E61" s="91">
        <f>'S.M. PASO 2'!Y69</f>
        <v>1</v>
      </c>
      <c r="F61" s="228"/>
    </row>
    <row r="62" spans="2:6" ht="15.75" customHeight="1" x14ac:dyDescent="0.25">
      <c r="B62" s="225" t="s">
        <v>124</v>
      </c>
      <c r="C62" s="66">
        <v>55</v>
      </c>
      <c r="D62" s="67" t="s">
        <v>97</v>
      </c>
      <c r="E62" s="91">
        <f>'S.M. PASO 2'!Y70</f>
        <v>1</v>
      </c>
      <c r="F62" s="228">
        <f>MAX(E62:E64)</f>
        <v>1</v>
      </c>
    </row>
    <row r="63" spans="2:6" ht="15.75" customHeight="1" x14ac:dyDescent="0.25">
      <c r="B63" s="226"/>
      <c r="C63" s="68">
        <v>56</v>
      </c>
      <c r="D63" s="69" t="s">
        <v>98</v>
      </c>
      <c r="E63" s="91">
        <f>'S.M. PASO 2'!Y71</f>
        <v>1</v>
      </c>
      <c r="F63" s="228"/>
    </row>
    <row r="64" spans="2:6" ht="15.75" customHeight="1" thickBot="1" x14ac:dyDescent="0.3">
      <c r="B64" s="227"/>
      <c r="C64" s="70">
        <v>57</v>
      </c>
      <c r="D64" s="71" t="s">
        <v>99</v>
      </c>
      <c r="E64" s="91">
        <f>'S.M. PASO 2'!Y72</f>
        <v>1</v>
      </c>
      <c r="F64" s="228"/>
    </row>
    <row r="65" spans="2:6" ht="15.75" thickBot="1" x14ac:dyDescent="0.3">
      <c r="B65" s="86" t="s">
        <v>125</v>
      </c>
      <c r="C65" s="65">
        <v>58</v>
      </c>
      <c r="D65" s="55" t="s">
        <v>100</v>
      </c>
      <c r="E65" s="91">
        <f>'S.M. PASO 2'!Y73</f>
        <v>1</v>
      </c>
      <c r="F65" s="91">
        <f>E65</f>
        <v>1</v>
      </c>
    </row>
    <row r="66" spans="2:6" ht="15.75" thickBot="1" x14ac:dyDescent="0.3">
      <c r="B66" s="86" t="s">
        <v>126</v>
      </c>
      <c r="C66" s="65">
        <v>59</v>
      </c>
      <c r="D66" s="55" t="s">
        <v>101</v>
      </c>
      <c r="E66" s="91">
        <f>'S.M. PASO 2'!Y74</f>
        <v>1</v>
      </c>
      <c r="F66" s="91">
        <f>E66</f>
        <v>1</v>
      </c>
    </row>
    <row r="67" spans="2:6" ht="15.75" thickBot="1" x14ac:dyDescent="0.3">
      <c r="B67" s="86" t="s">
        <v>127</v>
      </c>
      <c r="C67" s="65">
        <v>60</v>
      </c>
      <c r="D67" s="55" t="s">
        <v>102</v>
      </c>
      <c r="E67" s="91">
        <f>'S.M. PASO 2'!Y75</f>
        <v>1</v>
      </c>
      <c r="F67" s="91">
        <f>E67</f>
        <v>1</v>
      </c>
    </row>
    <row r="68" spans="2:6" ht="15.75" thickBot="1" x14ac:dyDescent="0.3">
      <c r="B68" s="86" t="s">
        <v>28</v>
      </c>
      <c r="C68" s="65">
        <v>61</v>
      </c>
      <c r="D68" s="55" t="s">
        <v>28</v>
      </c>
      <c r="E68" s="91">
        <f>'S.M. PASO 2'!Y76</f>
        <v>1</v>
      </c>
      <c r="F68" s="91">
        <f>E68</f>
        <v>1</v>
      </c>
    </row>
  </sheetData>
  <mergeCells count="40">
    <mergeCell ref="B62:B64"/>
    <mergeCell ref="F62:F64"/>
    <mergeCell ref="B57:B58"/>
    <mergeCell ref="F57:F58"/>
    <mergeCell ref="B60:B61"/>
    <mergeCell ref="F60:F61"/>
    <mergeCell ref="B53:B54"/>
    <mergeCell ref="F53:F54"/>
    <mergeCell ref="B55:B56"/>
    <mergeCell ref="F55:F56"/>
    <mergeCell ref="B47:B49"/>
    <mergeCell ref="F47:F49"/>
    <mergeCell ref="B50:B52"/>
    <mergeCell ref="F50:F52"/>
    <mergeCell ref="B43:B44"/>
    <mergeCell ref="F43:F44"/>
    <mergeCell ref="B45:B46"/>
    <mergeCell ref="F45:F46"/>
    <mergeCell ref="B36:B39"/>
    <mergeCell ref="F36:F39"/>
    <mergeCell ref="B40:B42"/>
    <mergeCell ref="F40:F42"/>
    <mergeCell ref="B29:B32"/>
    <mergeCell ref="F29:F32"/>
    <mergeCell ref="B33:B35"/>
    <mergeCell ref="F33:F35"/>
    <mergeCell ref="B23:B25"/>
    <mergeCell ref="F23:F25"/>
    <mergeCell ref="B27:B28"/>
    <mergeCell ref="F27:F28"/>
    <mergeCell ref="B8:B11"/>
    <mergeCell ref="F8:F11"/>
    <mergeCell ref="B18:B20"/>
    <mergeCell ref="F18:F20"/>
    <mergeCell ref="B21:B22"/>
    <mergeCell ref="F21:F22"/>
    <mergeCell ref="B12:B14"/>
    <mergeCell ref="F12:F14"/>
    <mergeCell ref="B15:B17"/>
    <mergeCell ref="F15:F17"/>
  </mergeCells>
  <conditionalFormatting sqref="E8:E68">
    <cfRule type="colorScale" priority="48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8">
    <cfRule type="colorScale" priority="23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12">
    <cfRule type="colorScale" priority="22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15">
    <cfRule type="colorScale" priority="21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18">
    <cfRule type="colorScale" priority="20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21">
    <cfRule type="colorScale" priority="19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23">
    <cfRule type="colorScale" priority="18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26">
    <cfRule type="colorScale" priority="17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27">
    <cfRule type="colorScale" priority="16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29">
    <cfRule type="colorScale" priority="15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33">
    <cfRule type="colorScale" priority="14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36">
    <cfRule type="colorScale" priority="13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40">
    <cfRule type="colorScale" priority="12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43">
    <cfRule type="colorScale" priority="11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45">
    <cfRule type="colorScale" priority="10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47">
    <cfRule type="colorScale" priority="9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50">
    <cfRule type="colorScale" priority="8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53">
    <cfRule type="colorScale" priority="7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55">
    <cfRule type="colorScale" priority="6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57">
    <cfRule type="colorScale" priority="5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59">
    <cfRule type="colorScale" priority="4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60">
    <cfRule type="colorScale" priority="3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62">
    <cfRule type="colorScale" priority="2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65:F68">
    <cfRule type="colorScale" priority="1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pageMargins left="0.25" right="0.25" top="0.75" bottom="0.75" header="0.3" footer="0.3"/>
  <pageSetup paperSize="9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workbookViewId="0">
      <selection activeCell="A9" sqref="A9:C11"/>
    </sheetView>
  </sheetViews>
  <sheetFormatPr baseColWidth="10" defaultColWidth="11.42578125" defaultRowHeight="12.75" x14ac:dyDescent="0.2"/>
  <cols>
    <col min="1" max="1" width="29.5703125" style="116" bestFit="1" customWidth="1"/>
    <col min="2" max="2" width="7.42578125" style="117" customWidth="1"/>
    <col min="3" max="17" width="7.7109375" style="117" customWidth="1"/>
    <col min="18" max="18" width="12" style="117" customWidth="1"/>
    <col min="19" max="19" width="25.5703125" style="117" customWidth="1"/>
    <col min="20" max="20" width="13" style="117" customWidth="1"/>
    <col min="21" max="21" width="31.28515625" style="117" customWidth="1"/>
    <col min="22" max="16384" width="11.42578125" style="117"/>
  </cols>
  <sheetData>
    <row r="1" spans="1:23" ht="13.5" thickBot="1" x14ac:dyDescent="0.25"/>
    <row r="2" spans="1:23" ht="12.75" customHeight="1" x14ac:dyDescent="0.2">
      <c r="A2" s="242" t="s">
        <v>204</v>
      </c>
      <c r="B2" s="245" t="s">
        <v>205</v>
      </c>
      <c r="C2" s="248" t="s">
        <v>206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50"/>
      <c r="R2" s="254" t="s">
        <v>207</v>
      </c>
      <c r="S2" s="257" t="s">
        <v>43</v>
      </c>
      <c r="T2" s="239" t="s">
        <v>208</v>
      </c>
      <c r="U2" s="229" t="s">
        <v>41</v>
      </c>
      <c r="V2" s="231" t="s">
        <v>209</v>
      </c>
      <c r="W2" s="231" t="s">
        <v>210</v>
      </c>
    </row>
    <row r="3" spans="1:23" ht="13.5" thickBot="1" x14ac:dyDescent="0.25">
      <c r="A3" s="243"/>
      <c r="B3" s="246"/>
      <c r="C3" s="251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3"/>
      <c r="R3" s="255"/>
      <c r="S3" s="258"/>
      <c r="T3" s="240"/>
      <c r="U3" s="230"/>
      <c r="V3" s="232"/>
      <c r="W3" s="232"/>
    </row>
    <row r="4" spans="1:23" x14ac:dyDescent="0.2">
      <c r="A4" s="243"/>
      <c r="B4" s="246"/>
      <c r="C4" s="233" t="s">
        <v>179</v>
      </c>
      <c r="D4" s="234"/>
      <c r="E4" s="234"/>
      <c r="F4" s="234"/>
      <c r="G4" s="235"/>
      <c r="H4" s="233" t="s">
        <v>230</v>
      </c>
      <c r="I4" s="234"/>
      <c r="J4" s="234"/>
      <c r="K4" s="234"/>
      <c r="L4" s="235"/>
      <c r="M4" s="233" t="s">
        <v>229</v>
      </c>
      <c r="N4" s="234"/>
      <c r="O4" s="234"/>
      <c r="P4" s="234"/>
      <c r="Q4" s="235"/>
      <c r="R4" s="255"/>
      <c r="S4" s="258"/>
      <c r="T4" s="240"/>
      <c r="U4" s="230"/>
      <c r="V4" s="232"/>
      <c r="W4" s="232"/>
    </row>
    <row r="5" spans="1:23" ht="35.25" customHeight="1" x14ac:dyDescent="0.2">
      <c r="A5" s="243"/>
      <c r="B5" s="246"/>
      <c r="C5" s="236" t="s">
        <v>211</v>
      </c>
      <c r="D5" s="237"/>
      <c r="E5" s="237"/>
      <c r="F5" s="237"/>
      <c r="G5" s="238"/>
      <c r="H5" s="236" t="s">
        <v>212</v>
      </c>
      <c r="I5" s="237"/>
      <c r="J5" s="237"/>
      <c r="K5" s="237"/>
      <c r="L5" s="238"/>
      <c r="M5" s="236" t="s">
        <v>213</v>
      </c>
      <c r="N5" s="237"/>
      <c r="O5" s="237"/>
      <c r="P5" s="237"/>
      <c r="Q5" s="238"/>
      <c r="R5" s="255"/>
      <c r="S5" s="258"/>
      <c r="T5" s="240"/>
      <c r="U5" s="230"/>
      <c r="V5" s="232"/>
      <c r="W5" s="232"/>
    </row>
    <row r="6" spans="1:23" ht="33" customHeight="1" x14ac:dyDescent="0.2">
      <c r="A6" s="243"/>
      <c r="B6" s="246"/>
      <c r="C6" s="236" t="s">
        <v>214</v>
      </c>
      <c r="D6" s="237"/>
      <c r="E6" s="237"/>
      <c r="F6" s="237"/>
      <c r="G6" s="238"/>
      <c r="H6" s="236" t="s">
        <v>214</v>
      </c>
      <c r="I6" s="237"/>
      <c r="J6" s="237"/>
      <c r="K6" s="237"/>
      <c r="L6" s="238"/>
      <c r="M6" s="236" t="s">
        <v>214</v>
      </c>
      <c r="N6" s="237"/>
      <c r="O6" s="237"/>
      <c r="P6" s="237"/>
      <c r="Q6" s="238"/>
      <c r="R6" s="255"/>
      <c r="S6" s="258"/>
      <c r="T6" s="240"/>
      <c r="U6" s="230"/>
      <c r="V6" s="232"/>
      <c r="W6" s="232"/>
    </row>
    <row r="7" spans="1:23" ht="36" x14ac:dyDescent="0.2">
      <c r="A7" s="243"/>
      <c r="B7" s="246"/>
      <c r="C7" s="118" t="s">
        <v>215</v>
      </c>
      <c r="D7" s="119" t="s">
        <v>216</v>
      </c>
      <c r="E7" s="119" t="s">
        <v>217</v>
      </c>
      <c r="F7" s="119" t="s">
        <v>218</v>
      </c>
      <c r="G7" s="120" t="s">
        <v>219</v>
      </c>
      <c r="H7" s="118" t="s">
        <v>215</v>
      </c>
      <c r="I7" s="119" t="s">
        <v>216</v>
      </c>
      <c r="J7" s="119" t="s">
        <v>217</v>
      </c>
      <c r="K7" s="119" t="s">
        <v>218</v>
      </c>
      <c r="L7" s="120" t="s">
        <v>219</v>
      </c>
      <c r="M7" s="118" t="s">
        <v>215</v>
      </c>
      <c r="N7" s="119" t="s">
        <v>216</v>
      </c>
      <c r="O7" s="119" t="s">
        <v>217</v>
      </c>
      <c r="P7" s="119" t="s">
        <v>218</v>
      </c>
      <c r="Q7" s="120" t="s">
        <v>219</v>
      </c>
      <c r="R7" s="256"/>
      <c r="S7" s="119" t="s">
        <v>220</v>
      </c>
      <c r="T7" s="241"/>
      <c r="U7" s="120" t="s">
        <v>221</v>
      </c>
      <c r="V7" s="232"/>
      <c r="W7" s="232"/>
    </row>
    <row r="8" spans="1:23" ht="13.5" thickBot="1" x14ac:dyDescent="0.25">
      <c r="A8" s="244"/>
      <c r="B8" s="247"/>
      <c r="C8" s="121">
        <v>1</v>
      </c>
      <c r="D8" s="122">
        <v>2</v>
      </c>
      <c r="E8" s="122">
        <v>3</v>
      </c>
      <c r="F8" s="122">
        <v>4</v>
      </c>
      <c r="G8" s="123">
        <v>5</v>
      </c>
      <c r="H8" s="121">
        <v>1</v>
      </c>
      <c r="I8" s="122">
        <v>2</v>
      </c>
      <c r="J8" s="122">
        <v>3</v>
      </c>
      <c r="K8" s="122">
        <v>4</v>
      </c>
      <c r="L8" s="123">
        <v>5</v>
      </c>
      <c r="M8" s="121">
        <v>1</v>
      </c>
      <c r="N8" s="122">
        <v>2</v>
      </c>
      <c r="O8" s="122">
        <v>3</v>
      </c>
      <c r="P8" s="122">
        <v>4</v>
      </c>
      <c r="Q8" s="123">
        <v>5</v>
      </c>
      <c r="R8" s="124" t="s">
        <v>222</v>
      </c>
      <c r="S8" s="122">
        <v>4</v>
      </c>
      <c r="T8" s="125" t="s">
        <v>222</v>
      </c>
      <c r="U8" s="123" t="s">
        <v>129</v>
      </c>
      <c r="V8" s="232"/>
      <c r="W8" s="232"/>
    </row>
    <row r="9" spans="1:23" x14ac:dyDescent="0.2">
      <c r="A9" s="126" t="s">
        <v>103</v>
      </c>
      <c r="B9" s="127" t="s">
        <v>223</v>
      </c>
      <c r="C9" s="128"/>
      <c r="D9" s="129"/>
      <c r="E9" s="129"/>
      <c r="F9" s="129"/>
      <c r="G9" s="136">
        <v>5</v>
      </c>
      <c r="H9" s="133">
        <v>1</v>
      </c>
      <c r="I9" s="130"/>
      <c r="J9" s="131"/>
      <c r="K9" s="131"/>
      <c r="L9" s="132"/>
      <c r="M9" s="212"/>
      <c r="N9" s="213"/>
      <c r="O9" s="213"/>
      <c r="P9" s="213"/>
      <c r="Q9" s="214"/>
      <c r="R9" s="134">
        <f>MAX(C9:Q9)</f>
        <v>5</v>
      </c>
      <c r="S9" s="129">
        <v>4</v>
      </c>
      <c r="T9" s="135">
        <f>MAX(R9:S9)</f>
        <v>5</v>
      </c>
      <c r="U9" s="136">
        <v>2</v>
      </c>
      <c r="V9" s="137">
        <f>SUM(T9+U9)</f>
        <v>7</v>
      </c>
      <c r="W9" s="138">
        <v>5</v>
      </c>
    </row>
    <row r="10" spans="1:23" x14ac:dyDescent="0.2">
      <c r="A10" s="139" t="s">
        <v>104</v>
      </c>
      <c r="B10" s="140" t="s">
        <v>223</v>
      </c>
      <c r="C10" s="141"/>
      <c r="D10" s="142"/>
      <c r="E10" s="142"/>
      <c r="F10" s="142"/>
      <c r="G10" s="150">
        <v>5</v>
      </c>
      <c r="H10" s="146">
        <v>1</v>
      </c>
      <c r="I10" s="143"/>
      <c r="J10" s="144"/>
      <c r="K10" s="144"/>
      <c r="L10" s="145"/>
      <c r="M10" s="215"/>
      <c r="N10" s="216"/>
      <c r="O10" s="216"/>
      <c r="P10" s="216"/>
      <c r="Q10" s="217"/>
      <c r="R10" s="148">
        <f t="shared" ref="R10:R12" si="0">MAX(C10:Q10)</f>
        <v>5</v>
      </c>
      <c r="S10" s="142">
        <v>4</v>
      </c>
      <c r="T10" s="149">
        <f>MAX(R10:S10)</f>
        <v>5</v>
      </c>
      <c r="U10" s="150">
        <v>1</v>
      </c>
      <c r="V10" s="151">
        <f t="shared" ref="V10:V33" si="1">SUM(T10+U10)</f>
        <v>6</v>
      </c>
      <c r="W10" s="152">
        <v>5</v>
      </c>
    </row>
    <row r="11" spans="1:23" s="156" customFormat="1" x14ac:dyDescent="0.2">
      <c r="A11" s="153" t="s">
        <v>105</v>
      </c>
      <c r="B11" s="154" t="s">
        <v>223</v>
      </c>
      <c r="C11" s="155">
        <v>1</v>
      </c>
      <c r="D11" s="142"/>
      <c r="E11" s="142"/>
      <c r="F11" s="142"/>
      <c r="G11" s="150"/>
      <c r="H11" s="146">
        <v>1</v>
      </c>
      <c r="I11" s="143"/>
      <c r="J11" s="144"/>
      <c r="K11" s="144"/>
      <c r="L11" s="145"/>
      <c r="M11" s="215"/>
      <c r="N11" s="216"/>
      <c r="O11" s="216"/>
      <c r="P11" s="216"/>
      <c r="Q11" s="217"/>
      <c r="R11" s="148">
        <f t="shared" si="0"/>
        <v>1</v>
      </c>
      <c r="S11" s="142">
        <v>0</v>
      </c>
      <c r="T11" s="149">
        <f t="shared" ref="T11:T12" si="2">MAX(R11:S11)</f>
        <v>1</v>
      </c>
      <c r="U11" s="150">
        <v>1</v>
      </c>
      <c r="V11" s="151">
        <f t="shared" si="1"/>
        <v>2</v>
      </c>
      <c r="W11" s="152">
        <f>V11</f>
        <v>2</v>
      </c>
    </row>
    <row r="12" spans="1:23" x14ac:dyDescent="0.2">
      <c r="A12" s="139" t="s">
        <v>106</v>
      </c>
      <c r="B12" s="140" t="s">
        <v>223</v>
      </c>
      <c r="C12" s="155">
        <v>1</v>
      </c>
      <c r="D12" s="142"/>
      <c r="E12" s="142"/>
      <c r="F12" s="142"/>
      <c r="G12" s="150"/>
      <c r="H12" s="146">
        <v>1</v>
      </c>
      <c r="I12" s="143"/>
      <c r="J12" s="144"/>
      <c r="K12" s="144"/>
      <c r="L12" s="145"/>
      <c r="M12" s="215"/>
      <c r="N12" s="216"/>
      <c r="O12" s="216"/>
      <c r="P12" s="216"/>
      <c r="Q12" s="217"/>
      <c r="R12" s="148">
        <f t="shared" si="0"/>
        <v>1</v>
      </c>
      <c r="S12" s="142">
        <v>0</v>
      </c>
      <c r="T12" s="149">
        <f t="shared" si="2"/>
        <v>1</v>
      </c>
      <c r="U12" s="150">
        <v>2</v>
      </c>
      <c r="V12" s="151">
        <f t="shared" si="1"/>
        <v>3</v>
      </c>
      <c r="W12" s="152">
        <f t="shared" ref="W12:W23" si="3">V12</f>
        <v>3</v>
      </c>
    </row>
    <row r="13" spans="1:23" x14ac:dyDescent="0.2">
      <c r="A13" s="139" t="s">
        <v>107</v>
      </c>
      <c r="B13" s="140"/>
      <c r="C13" s="157"/>
      <c r="D13" s="158"/>
      <c r="E13" s="158"/>
      <c r="F13" s="158"/>
      <c r="G13" s="159"/>
      <c r="H13" s="157"/>
      <c r="I13" s="158"/>
      <c r="J13" s="158"/>
      <c r="K13" s="158"/>
      <c r="L13" s="159"/>
      <c r="M13" s="157"/>
      <c r="N13" s="158"/>
      <c r="O13" s="158"/>
      <c r="P13" s="158"/>
      <c r="Q13" s="159"/>
      <c r="R13" s="160"/>
      <c r="S13" s="158"/>
      <c r="T13" s="161"/>
      <c r="U13" s="159"/>
      <c r="V13" s="162"/>
      <c r="W13" s="163"/>
    </row>
    <row r="14" spans="1:23" s="156" customFormat="1" x14ac:dyDescent="0.2">
      <c r="A14" s="153" t="s">
        <v>108</v>
      </c>
      <c r="B14" s="154" t="s">
        <v>224</v>
      </c>
      <c r="C14" s="164"/>
      <c r="D14" s="165"/>
      <c r="E14" s="165"/>
      <c r="F14" s="165"/>
      <c r="G14" s="166"/>
      <c r="H14" s="164"/>
      <c r="I14" s="165"/>
      <c r="J14" s="165"/>
      <c r="K14" s="165"/>
      <c r="L14" s="166"/>
      <c r="M14" s="164"/>
      <c r="N14" s="165"/>
      <c r="O14" s="165"/>
      <c r="P14" s="165"/>
      <c r="Q14" s="166"/>
      <c r="R14" s="167"/>
      <c r="S14" s="168"/>
      <c r="T14" s="169"/>
      <c r="U14" s="170"/>
      <c r="V14" s="171"/>
      <c r="W14" s="172"/>
    </row>
    <row r="15" spans="1:23" x14ac:dyDescent="0.2">
      <c r="A15" s="139" t="s">
        <v>109</v>
      </c>
      <c r="B15" s="140"/>
      <c r="C15" s="157"/>
      <c r="D15" s="158"/>
      <c r="E15" s="158"/>
      <c r="F15" s="158"/>
      <c r="G15" s="159"/>
      <c r="H15" s="157"/>
      <c r="I15" s="158"/>
      <c r="J15" s="158"/>
      <c r="K15" s="158"/>
      <c r="L15" s="159"/>
      <c r="M15" s="157"/>
      <c r="N15" s="158"/>
      <c r="O15" s="158"/>
      <c r="P15" s="158"/>
      <c r="Q15" s="159"/>
      <c r="R15" s="160"/>
      <c r="S15" s="158"/>
      <c r="T15" s="161"/>
      <c r="U15" s="159"/>
      <c r="V15" s="162"/>
      <c r="W15" s="163"/>
    </row>
    <row r="16" spans="1:23" s="156" customFormat="1" ht="25.5" x14ac:dyDescent="0.2">
      <c r="A16" s="153" t="s">
        <v>110</v>
      </c>
      <c r="B16" s="154" t="s">
        <v>224</v>
      </c>
      <c r="C16" s="155"/>
      <c r="D16" s="142"/>
      <c r="E16" s="142"/>
      <c r="F16" s="142">
        <v>4</v>
      </c>
      <c r="G16" s="150"/>
      <c r="H16" s="155"/>
      <c r="I16" s="142"/>
      <c r="J16" s="142"/>
      <c r="K16" s="142">
        <v>4</v>
      </c>
      <c r="L16" s="150"/>
      <c r="M16" s="215"/>
      <c r="N16" s="216"/>
      <c r="O16" s="216"/>
      <c r="P16" s="216"/>
      <c r="Q16" s="217"/>
      <c r="R16" s="148">
        <f>MAX(C16:Q16)</f>
        <v>4</v>
      </c>
      <c r="S16" s="173">
        <v>4</v>
      </c>
      <c r="T16" s="174">
        <f>MAX(R16:S16)</f>
        <v>4</v>
      </c>
      <c r="U16" s="175">
        <v>2</v>
      </c>
      <c r="V16" s="176">
        <f t="shared" si="1"/>
        <v>6</v>
      </c>
      <c r="W16" s="177">
        <v>5</v>
      </c>
    </row>
    <row r="17" spans="1:23" s="156" customFormat="1" ht="25.5" x14ac:dyDescent="0.2">
      <c r="A17" s="153" t="s">
        <v>111</v>
      </c>
      <c r="B17" s="154" t="s">
        <v>224</v>
      </c>
      <c r="C17" s="155"/>
      <c r="D17" s="142"/>
      <c r="E17" s="142"/>
      <c r="F17" s="142">
        <v>4</v>
      </c>
      <c r="G17" s="150"/>
      <c r="H17" s="155"/>
      <c r="I17" s="142"/>
      <c r="J17" s="142"/>
      <c r="K17" s="142">
        <v>4</v>
      </c>
      <c r="L17" s="150"/>
      <c r="M17" s="215"/>
      <c r="N17" s="216"/>
      <c r="O17" s="216"/>
      <c r="P17" s="216"/>
      <c r="Q17" s="217"/>
      <c r="R17" s="148">
        <f>MAX(C17:Q17)</f>
        <v>4</v>
      </c>
      <c r="S17" s="158"/>
      <c r="T17" s="174">
        <f t="shared" ref="T17:T18" si="4">MAX(R17:S17)</f>
        <v>4</v>
      </c>
      <c r="U17" s="158"/>
      <c r="V17" s="151">
        <f t="shared" si="1"/>
        <v>4</v>
      </c>
      <c r="W17" s="152">
        <f t="shared" si="3"/>
        <v>4</v>
      </c>
    </row>
    <row r="18" spans="1:23" s="156" customFormat="1" x14ac:dyDescent="0.2">
      <c r="A18" s="153" t="s">
        <v>112</v>
      </c>
      <c r="B18" s="154" t="s">
        <v>224</v>
      </c>
      <c r="C18" s="155"/>
      <c r="D18" s="142"/>
      <c r="E18" s="142"/>
      <c r="F18" s="142">
        <v>4</v>
      </c>
      <c r="G18" s="150"/>
      <c r="H18" s="155"/>
      <c r="I18" s="142"/>
      <c r="J18" s="142"/>
      <c r="K18" s="142">
        <v>4</v>
      </c>
      <c r="L18" s="150"/>
      <c r="M18" s="215"/>
      <c r="N18" s="216"/>
      <c r="O18" s="216"/>
      <c r="P18" s="216"/>
      <c r="Q18" s="217"/>
      <c r="R18" s="148">
        <f>MAX(C18:Q18)</f>
        <v>4</v>
      </c>
      <c r="S18" s="158"/>
      <c r="T18" s="174">
        <f t="shared" si="4"/>
        <v>4</v>
      </c>
      <c r="U18" s="158"/>
      <c r="V18" s="151">
        <f t="shared" si="1"/>
        <v>4</v>
      </c>
      <c r="W18" s="152">
        <f t="shared" si="3"/>
        <v>4</v>
      </c>
    </row>
    <row r="19" spans="1:23" x14ac:dyDescent="0.2">
      <c r="A19" s="139" t="s">
        <v>113</v>
      </c>
      <c r="B19" s="140" t="s">
        <v>223</v>
      </c>
      <c r="C19" s="178"/>
      <c r="D19" s="179"/>
      <c r="E19" s="142"/>
      <c r="F19" s="142"/>
      <c r="G19" s="150">
        <v>5</v>
      </c>
      <c r="H19" s="146">
        <v>1</v>
      </c>
      <c r="I19" s="143"/>
      <c r="J19" s="144"/>
      <c r="K19" s="144"/>
      <c r="L19" s="145"/>
      <c r="M19" s="215"/>
      <c r="N19" s="216"/>
      <c r="O19" s="216"/>
      <c r="P19" s="216"/>
      <c r="Q19" s="217"/>
      <c r="R19" s="148">
        <f>MAX(C19:Q19)</f>
        <v>5</v>
      </c>
      <c r="S19" s="179">
        <v>4</v>
      </c>
      <c r="T19" s="180">
        <f>MAX(R19:S19)</f>
        <v>5</v>
      </c>
      <c r="U19" s="181">
        <v>1</v>
      </c>
      <c r="V19" s="182">
        <f t="shared" si="1"/>
        <v>6</v>
      </c>
      <c r="W19" s="183">
        <v>5</v>
      </c>
    </row>
    <row r="20" spans="1:23" x14ac:dyDescent="0.2">
      <c r="A20" s="139" t="s">
        <v>225</v>
      </c>
      <c r="B20" s="140" t="s">
        <v>226</v>
      </c>
      <c r="C20" s="157"/>
      <c r="D20" s="158"/>
      <c r="E20" s="158"/>
      <c r="F20" s="158"/>
      <c r="G20" s="159"/>
      <c r="H20" s="157"/>
      <c r="I20" s="158"/>
      <c r="J20" s="158"/>
      <c r="K20" s="158"/>
      <c r="L20" s="159"/>
      <c r="M20" s="157"/>
      <c r="N20" s="158"/>
      <c r="O20" s="158"/>
      <c r="P20" s="158"/>
      <c r="Q20" s="159"/>
      <c r="R20" s="160"/>
      <c r="S20" s="158"/>
      <c r="T20" s="161"/>
      <c r="U20" s="159"/>
      <c r="V20" s="162"/>
      <c r="W20" s="163"/>
    </row>
    <row r="21" spans="1:23" s="156" customFormat="1" x14ac:dyDescent="0.2">
      <c r="A21" s="153" t="s">
        <v>227</v>
      </c>
      <c r="B21" s="154" t="s">
        <v>223</v>
      </c>
      <c r="C21" s="155"/>
      <c r="D21" s="142"/>
      <c r="E21" s="142"/>
      <c r="F21" s="142"/>
      <c r="G21" s="150">
        <v>5</v>
      </c>
      <c r="H21" s="146">
        <v>1</v>
      </c>
      <c r="I21" s="143"/>
      <c r="J21" s="144"/>
      <c r="K21" s="144"/>
      <c r="L21" s="145"/>
      <c r="M21" s="215"/>
      <c r="N21" s="216"/>
      <c r="O21" s="216"/>
      <c r="P21" s="216"/>
      <c r="Q21" s="217"/>
      <c r="R21" s="148">
        <f>MAX(C21:Q21)</f>
        <v>5</v>
      </c>
      <c r="S21" s="142">
        <v>4</v>
      </c>
      <c r="T21" s="149">
        <f>MAX(R21:S21)</f>
        <v>5</v>
      </c>
      <c r="U21" s="150"/>
      <c r="V21" s="151">
        <f t="shared" si="1"/>
        <v>5</v>
      </c>
      <c r="W21" s="152">
        <f t="shared" si="3"/>
        <v>5</v>
      </c>
    </row>
    <row r="22" spans="1:23" x14ac:dyDescent="0.2">
      <c r="A22" s="139" t="s">
        <v>116</v>
      </c>
      <c r="B22" s="140"/>
      <c r="C22" s="157"/>
      <c r="D22" s="158"/>
      <c r="E22" s="158"/>
      <c r="F22" s="158"/>
      <c r="G22" s="159"/>
      <c r="H22" s="157"/>
      <c r="I22" s="158"/>
      <c r="J22" s="158"/>
      <c r="K22" s="158"/>
      <c r="L22" s="159"/>
      <c r="M22" s="157"/>
      <c r="N22" s="158"/>
      <c r="O22" s="158"/>
      <c r="P22" s="158"/>
      <c r="Q22" s="159"/>
      <c r="R22" s="157"/>
      <c r="S22" s="158"/>
      <c r="T22" s="158"/>
      <c r="U22" s="159"/>
      <c r="V22" s="162"/>
      <c r="W22" s="163"/>
    </row>
    <row r="23" spans="1:23" x14ac:dyDescent="0.2">
      <c r="A23" s="139" t="s">
        <v>117</v>
      </c>
      <c r="B23" s="140"/>
      <c r="C23" s="146"/>
      <c r="D23" s="144"/>
      <c r="E23" s="144"/>
      <c r="F23" s="144"/>
      <c r="G23" s="147">
        <v>5</v>
      </c>
      <c r="H23" s="146">
        <v>1</v>
      </c>
      <c r="I23" s="144"/>
      <c r="J23" s="144"/>
      <c r="K23" s="144"/>
      <c r="L23" s="147"/>
      <c r="M23" s="215"/>
      <c r="N23" s="216"/>
      <c r="O23" s="216"/>
      <c r="P23" s="216"/>
      <c r="Q23" s="217"/>
      <c r="R23" s="146">
        <f t="shared" ref="R22:R25" si="5">MAX(C23:Q23)</f>
        <v>5</v>
      </c>
      <c r="S23" s="144">
        <v>4</v>
      </c>
      <c r="T23" s="149">
        <f t="shared" ref="T22:T23" si="6">MAX(R23:S23)</f>
        <v>5</v>
      </c>
      <c r="U23" s="147"/>
      <c r="V23" s="151">
        <f t="shared" si="1"/>
        <v>5</v>
      </c>
      <c r="W23" s="184">
        <f t="shared" si="3"/>
        <v>5</v>
      </c>
    </row>
    <row r="24" spans="1:23" x14ac:dyDescent="0.2">
      <c r="A24" s="139" t="s">
        <v>118</v>
      </c>
      <c r="B24" s="140"/>
      <c r="C24" s="157"/>
      <c r="D24" s="158"/>
      <c r="E24" s="158"/>
      <c r="F24" s="158"/>
      <c r="G24" s="159"/>
      <c r="H24" s="157"/>
      <c r="I24" s="158"/>
      <c r="J24" s="158"/>
      <c r="K24" s="158"/>
      <c r="L24" s="159"/>
      <c r="M24" s="157"/>
      <c r="N24" s="158"/>
      <c r="O24" s="158"/>
      <c r="P24" s="158"/>
      <c r="Q24" s="159"/>
      <c r="R24" s="157"/>
      <c r="S24" s="158"/>
      <c r="T24" s="161"/>
      <c r="U24" s="159"/>
      <c r="V24" s="162"/>
      <c r="W24" s="163"/>
    </row>
    <row r="25" spans="1:23" x14ac:dyDescent="0.2">
      <c r="A25" s="139" t="s">
        <v>119</v>
      </c>
      <c r="B25" s="140" t="s">
        <v>223</v>
      </c>
      <c r="C25" s="178"/>
      <c r="D25" s="179"/>
      <c r="E25" s="179"/>
      <c r="F25" s="179"/>
      <c r="G25" s="150">
        <v>5</v>
      </c>
      <c r="H25" s="146">
        <v>1</v>
      </c>
      <c r="I25" s="143"/>
      <c r="J25" s="144"/>
      <c r="K25" s="144"/>
      <c r="L25" s="145"/>
      <c r="M25" s="215"/>
      <c r="N25" s="216"/>
      <c r="O25" s="216"/>
      <c r="P25" s="216"/>
      <c r="Q25" s="217"/>
      <c r="R25" s="148">
        <f t="shared" si="5"/>
        <v>5</v>
      </c>
      <c r="S25" s="179">
        <v>4</v>
      </c>
      <c r="T25" s="180">
        <f>MAX(R25:S25)</f>
        <v>5</v>
      </c>
      <c r="U25" s="181">
        <v>2</v>
      </c>
      <c r="V25" s="182">
        <f t="shared" si="1"/>
        <v>7</v>
      </c>
      <c r="W25" s="183">
        <v>5</v>
      </c>
    </row>
    <row r="26" spans="1:23" x14ac:dyDescent="0.2">
      <c r="A26" s="139" t="s">
        <v>120</v>
      </c>
      <c r="B26" s="140"/>
      <c r="C26" s="157"/>
      <c r="D26" s="158"/>
      <c r="E26" s="158"/>
      <c r="F26" s="158"/>
      <c r="G26" s="159"/>
      <c r="H26" s="157"/>
      <c r="I26" s="158"/>
      <c r="J26" s="158"/>
      <c r="K26" s="158"/>
      <c r="L26" s="159"/>
      <c r="M26" s="157"/>
      <c r="N26" s="158"/>
      <c r="O26" s="158"/>
      <c r="P26" s="158"/>
      <c r="Q26" s="159"/>
      <c r="R26" s="160"/>
      <c r="S26" s="158"/>
      <c r="T26" s="161"/>
      <c r="U26" s="185"/>
      <c r="V26" s="186"/>
      <c r="W26" s="187"/>
    </row>
    <row r="27" spans="1:23" x14ac:dyDescent="0.2">
      <c r="A27" s="139" t="s">
        <v>121</v>
      </c>
      <c r="B27" s="140"/>
      <c r="C27" s="157"/>
      <c r="D27" s="158"/>
      <c r="E27" s="158"/>
      <c r="F27" s="158"/>
      <c r="G27" s="159"/>
      <c r="H27" s="157"/>
      <c r="I27" s="158"/>
      <c r="J27" s="158"/>
      <c r="K27" s="158"/>
      <c r="L27" s="159"/>
      <c r="M27" s="157"/>
      <c r="N27" s="158"/>
      <c r="O27" s="158"/>
      <c r="P27" s="158"/>
      <c r="Q27" s="159"/>
      <c r="R27" s="160"/>
      <c r="S27" s="158"/>
      <c r="T27" s="161"/>
      <c r="U27" s="159"/>
      <c r="V27" s="162"/>
      <c r="W27" s="188"/>
    </row>
    <row r="28" spans="1:23" x14ac:dyDescent="0.2">
      <c r="A28" s="139" t="s">
        <v>122</v>
      </c>
      <c r="B28" s="140"/>
      <c r="C28" s="157"/>
      <c r="D28" s="158"/>
      <c r="E28" s="158"/>
      <c r="F28" s="158"/>
      <c r="G28" s="159"/>
      <c r="H28" s="157"/>
      <c r="I28" s="158"/>
      <c r="J28" s="158"/>
      <c r="K28" s="158"/>
      <c r="L28" s="159"/>
      <c r="M28" s="157"/>
      <c r="N28" s="158"/>
      <c r="O28" s="158"/>
      <c r="P28" s="158"/>
      <c r="Q28" s="159"/>
      <c r="R28" s="160"/>
      <c r="S28" s="158"/>
      <c r="T28" s="161"/>
      <c r="U28" s="159"/>
      <c r="V28" s="162"/>
      <c r="W28" s="188"/>
    </row>
    <row r="29" spans="1:23" ht="25.5" x14ac:dyDescent="0.2">
      <c r="A29" s="139" t="s">
        <v>123</v>
      </c>
      <c r="B29" s="140"/>
      <c r="C29" s="157"/>
      <c r="D29" s="158"/>
      <c r="E29" s="158"/>
      <c r="F29" s="158"/>
      <c r="G29" s="159"/>
      <c r="H29" s="157"/>
      <c r="I29" s="158"/>
      <c r="J29" s="158"/>
      <c r="K29" s="158"/>
      <c r="L29" s="159"/>
      <c r="M29" s="157"/>
      <c r="N29" s="158"/>
      <c r="O29" s="158"/>
      <c r="P29" s="158"/>
      <c r="Q29" s="159"/>
      <c r="R29" s="160"/>
      <c r="S29" s="158"/>
      <c r="T29" s="161"/>
      <c r="U29" s="159"/>
      <c r="V29" s="162"/>
      <c r="W29" s="188"/>
    </row>
    <row r="30" spans="1:23" x14ac:dyDescent="0.2">
      <c r="A30" s="139" t="s">
        <v>124</v>
      </c>
      <c r="B30" s="140"/>
      <c r="C30" s="157"/>
      <c r="D30" s="158"/>
      <c r="E30" s="158"/>
      <c r="F30" s="158"/>
      <c r="G30" s="159"/>
      <c r="H30" s="157"/>
      <c r="I30" s="158"/>
      <c r="J30" s="158"/>
      <c r="K30" s="158"/>
      <c r="L30" s="159"/>
      <c r="M30" s="157"/>
      <c r="N30" s="158"/>
      <c r="O30" s="158"/>
      <c r="P30" s="158"/>
      <c r="Q30" s="159"/>
      <c r="R30" s="160"/>
      <c r="S30" s="158"/>
      <c r="T30" s="161"/>
      <c r="U30" s="159"/>
      <c r="V30" s="162"/>
      <c r="W30" s="188"/>
    </row>
    <row r="31" spans="1:23" x14ac:dyDescent="0.2">
      <c r="A31" s="139" t="s">
        <v>125</v>
      </c>
      <c r="B31" s="140"/>
      <c r="C31" s="157"/>
      <c r="D31" s="158"/>
      <c r="E31" s="158"/>
      <c r="F31" s="158"/>
      <c r="G31" s="159"/>
      <c r="H31" s="157"/>
      <c r="I31" s="158"/>
      <c r="J31" s="158"/>
      <c r="K31" s="158"/>
      <c r="L31" s="159"/>
      <c r="M31" s="157"/>
      <c r="N31" s="158"/>
      <c r="O31" s="158"/>
      <c r="P31" s="158"/>
      <c r="Q31" s="159"/>
      <c r="R31" s="160"/>
      <c r="S31" s="158"/>
      <c r="T31" s="161"/>
      <c r="U31" s="159"/>
      <c r="V31" s="162"/>
      <c r="W31" s="188"/>
    </row>
    <row r="32" spans="1:23" x14ac:dyDescent="0.2">
      <c r="A32" s="139" t="s">
        <v>126</v>
      </c>
      <c r="B32" s="140"/>
      <c r="C32" s="189"/>
      <c r="D32" s="190"/>
      <c r="E32" s="190"/>
      <c r="F32" s="190"/>
      <c r="G32" s="191"/>
      <c r="H32" s="189"/>
      <c r="I32" s="190"/>
      <c r="J32" s="190"/>
      <c r="K32" s="190"/>
      <c r="L32" s="191"/>
      <c r="M32" s="189"/>
      <c r="N32" s="190"/>
      <c r="O32" s="190"/>
      <c r="P32" s="190"/>
      <c r="Q32" s="191"/>
      <c r="R32" s="192"/>
      <c r="S32" s="190"/>
      <c r="T32" s="193"/>
      <c r="U32" s="191"/>
      <c r="V32" s="194"/>
      <c r="W32" s="195"/>
    </row>
    <row r="33" spans="1:23" ht="13.5" thickBot="1" x14ac:dyDescent="0.25">
      <c r="A33" s="196" t="s">
        <v>228</v>
      </c>
      <c r="B33" s="197" t="s">
        <v>223</v>
      </c>
      <c r="C33" s="198"/>
      <c r="D33" s="199"/>
      <c r="E33" s="199"/>
      <c r="F33" s="199"/>
      <c r="G33" s="200"/>
      <c r="H33" s="198"/>
      <c r="I33" s="199"/>
      <c r="J33" s="199"/>
      <c r="K33" s="199"/>
      <c r="L33" s="200"/>
      <c r="M33" s="198"/>
      <c r="N33" s="199"/>
      <c r="O33" s="199"/>
      <c r="P33" s="199"/>
      <c r="Q33" s="200"/>
      <c r="R33" s="201"/>
      <c r="S33" s="199"/>
      <c r="T33" s="202"/>
      <c r="U33" s="203">
        <v>1</v>
      </c>
      <c r="V33" s="204">
        <f t="shared" si="1"/>
        <v>1</v>
      </c>
      <c r="W33" s="205"/>
    </row>
    <row r="34" spans="1:23" x14ac:dyDescent="0.2">
      <c r="A34" s="20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</row>
  </sheetData>
  <mergeCells count="18">
    <mergeCell ref="A2:A8"/>
    <mergeCell ref="B2:B8"/>
    <mergeCell ref="C2:Q3"/>
    <mergeCell ref="R2:R7"/>
    <mergeCell ref="S2:S6"/>
    <mergeCell ref="H6:L6"/>
    <mergeCell ref="M6:Q6"/>
    <mergeCell ref="U2:U6"/>
    <mergeCell ref="V2:V8"/>
    <mergeCell ref="W2:W8"/>
    <mergeCell ref="C4:G4"/>
    <mergeCell ref="H4:L4"/>
    <mergeCell ref="M4:Q4"/>
    <mergeCell ref="C5:G5"/>
    <mergeCell ref="H5:L5"/>
    <mergeCell ref="M5:Q5"/>
    <mergeCell ref="C6:G6"/>
    <mergeCell ref="T2:T7"/>
  </mergeCells>
  <pageMargins left="0.7" right="0.7" top="0.75" bottom="0.75" header="0.3" footer="0.3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N68"/>
  <sheetViews>
    <sheetView showGridLines="0" tabSelected="1" view="pageBreakPreview" topLeftCell="A39" zoomScale="110" zoomScaleNormal="85" zoomScaleSheetLayoutView="110" workbookViewId="0">
      <selection activeCell="B7" sqref="B7:H68"/>
    </sheetView>
  </sheetViews>
  <sheetFormatPr baseColWidth="10" defaultColWidth="11.42578125" defaultRowHeight="15" x14ac:dyDescent="0.25"/>
  <cols>
    <col min="2" max="2" width="18.5703125" customWidth="1"/>
    <col min="4" max="4" width="27.42578125" customWidth="1"/>
    <col min="5" max="5" width="12.140625" customWidth="1"/>
    <col min="6" max="6" width="13.85546875" customWidth="1"/>
    <col min="7" max="7" width="13.5703125" customWidth="1"/>
    <col min="8" max="8" width="12.85546875" bestFit="1" customWidth="1"/>
  </cols>
  <sheetData>
    <row r="1" spans="2:14" s="32" customFormat="1" ht="15.75" x14ac:dyDescent="0.25">
      <c r="B1" s="31"/>
      <c r="E1" s="37"/>
      <c r="F1" s="37"/>
      <c r="G1" s="37"/>
      <c r="H1" s="37"/>
      <c r="I1" s="38"/>
      <c r="J1" s="37"/>
      <c r="K1" s="37"/>
      <c r="L1" s="37"/>
      <c r="M1" s="39"/>
      <c r="N1" s="72"/>
    </row>
    <row r="2" spans="2:14" s="32" customFormat="1" ht="55.5" customHeight="1" x14ac:dyDescent="0.25">
      <c r="B2" s="34" t="s">
        <v>195</v>
      </c>
      <c r="E2" s="37"/>
      <c r="F2" s="37"/>
      <c r="G2" s="37"/>
      <c r="H2" s="37"/>
      <c r="I2" s="38"/>
      <c r="J2" s="37"/>
      <c r="K2" s="37"/>
      <c r="L2" s="37"/>
      <c r="M2" s="39"/>
      <c r="N2" s="72"/>
    </row>
    <row r="3" spans="2:14" s="32" customFormat="1" ht="15.75" x14ac:dyDescent="0.25">
      <c r="B3" s="34"/>
      <c r="E3" s="37"/>
      <c r="F3" s="37"/>
      <c r="G3" s="37"/>
      <c r="H3" s="37"/>
      <c r="I3" s="38"/>
      <c r="J3" s="37"/>
      <c r="K3" s="37"/>
      <c r="L3" s="37"/>
      <c r="M3" s="39"/>
      <c r="N3" s="72"/>
    </row>
    <row r="4" spans="2:14" s="33" customFormat="1" ht="15.75" x14ac:dyDescent="0.25">
      <c r="B4" s="36" t="s">
        <v>194</v>
      </c>
      <c r="E4" s="40"/>
      <c r="F4" s="40"/>
      <c r="G4" s="40"/>
      <c r="H4" s="40"/>
      <c r="I4" s="41"/>
      <c r="J4" s="40"/>
      <c r="K4" s="40"/>
      <c r="L4" s="40"/>
      <c r="M4" s="31"/>
      <c r="N4" s="73"/>
    </row>
    <row r="5" spans="2:14" s="33" customFormat="1" ht="16.5" thickBot="1" x14ac:dyDescent="0.3">
      <c r="B5" s="36"/>
      <c r="E5" s="40"/>
      <c r="F5" s="40"/>
      <c r="G5" s="40"/>
      <c r="H5" s="40"/>
      <c r="I5" s="41"/>
      <c r="J5" s="40"/>
      <c r="K5" s="40"/>
      <c r="L5" s="40"/>
      <c r="M5" s="31"/>
      <c r="N5" s="73"/>
    </row>
    <row r="6" spans="2:14" s="5" customFormat="1" ht="15.75" thickBot="1" x14ac:dyDescent="0.3">
      <c r="B6" s="6"/>
      <c r="C6" s="6"/>
      <c r="D6" s="7"/>
      <c r="E6" s="115" t="s">
        <v>32</v>
      </c>
      <c r="F6" s="260" t="s">
        <v>31</v>
      </c>
      <c r="G6" s="261"/>
      <c r="H6" s="261"/>
      <c r="I6" s="8"/>
      <c r="J6" s="8"/>
    </row>
    <row r="7" spans="2:14" ht="78.75" customHeight="1" thickBot="1" x14ac:dyDescent="0.3">
      <c r="B7" s="96" t="s">
        <v>40</v>
      </c>
      <c r="C7" s="97" t="s">
        <v>26</v>
      </c>
      <c r="D7" s="98" t="s">
        <v>39</v>
      </c>
      <c r="E7" s="99" t="s">
        <v>199</v>
      </c>
      <c r="F7" s="99" t="s">
        <v>197</v>
      </c>
      <c r="G7" s="112" t="s">
        <v>198</v>
      </c>
      <c r="H7" s="112" t="s">
        <v>196</v>
      </c>
    </row>
    <row r="8" spans="2:14" ht="22.5" customHeight="1" x14ac:dyDescent="0.25">
      <c r="B8" s="225" t="s">
        <v>103</v>
      </c>
      <c r="C8" s="66">
        <v>1</v>
      </c>
      <c r="D8" s="67" t="s">
        <v>47</v>
      </c>
      <c r="E8" s="74">
        <f>'S.M. PASO 2'!Y16</f>
        <v>1</v>
      </c>
      <c r="F8" s="228">
        <f>MAX(E8:E11)</f>
        <v>4</v>
      </c>
      <c r="G8" s="228">
        <f>SDLC_Filtro_CE2!W9</f>
        <v>5</v>
      </c>
      <c r="H8" s="259">
        <f>MAX(F8:G11)</f>
        <v>5</v>
      </c>
    </row>
    <row r="9" spans="2:14" ht="22.5" customHeight="1" x14ac:dyDescent="0.25">
      <c r="B9" s="226"/>
      <c r="C9" s="68">
        <v>2</v>
      </c>
      <c r="D9" s="69" t="s">
        <v>48</v>
      </c>
      <c r="E9" s="74">
        <f>'S.M. PASO 2'!Y17</f>
        <v>4</v>
      </c>
      <c r="F9" s="228"/>
      <c r="G9" s="228"/>
      <c r="H9" s="259"/>
    </row>
    <row r="10" spans="2:14" ht="22.5" customHeight="1" x14ac:dyDescent="0.25">
      <c r="B10" s="226"/>
      <c r="C10" s="68">
        <v>3</v>
      </c>
      <c r="D10" s="69" t="s">
        <v>49</v>
      </c>
      <c r="E10" s="74">
        <f>'S.M. PASO 2'!Y18</f>
        <v>1</v>
      </c>
      <c r="F10" s="228"/>
      <c r="G10" s="228"/>
      <c r="H10" s="259"/>
    </row>
    <row r="11" spans="2:14" ht="22.5" customHeight="1" thickBot="1" x14ac:dyDescent="0.3">
      <c r="B11" s="227"/>
      <c r="C11" s="70">
        <v>4</v>
      </c>
      <c r="D11" s="71" t="s">
        <v>50</v>
      </c>
      <c r="E11" s="74">
        <f>'S.M. PASO 2'!Y19</f>
        <v>1</v>
      </c>
      <c r="F11" s="228"/>
      <c r="G11" s="228"/>
      <c r="H11" s="259"/>
    </row>
    <row r="12" spans="2:14" ht="22.5" customHeight="1" x14ac:dyDescent="0.25">
      <c r="B12" s="225" t="s">
        <v>104</v>
      </c>
      <c r="C12" s="66">
        <v>5</v>
      </c>
      <c r="D12" s="67" t="s">
        <v>51</v>
      </c>
      <c r="E12" s="74">
        <f>'S.M. PASO 2'!Y20</f>
        <v>3</v>
      </c>
      <c r="F12" s="228">
        <f>MAX(E12:E14)</f>
        <v>3</v>
      </c>
      <c r="G12" s="228">
        <f>SDLC_Filtro_CE2!W10</f>
        <v>5</v>
      </c>
      <c r="H12" s="259">
        <f>MAX(F12:G14)</f>
        <v>5</v>
      </c>
    </row>
    <row r="13" spans="2:14" ht="20.25" customHeight="1" x14ac:dyDescent="0.25">
      <c r="B13" s="226"/>
      <c r="C13" s="68">
        <v>6</v>
      </c>
      <c r="D13" s="85" t="s">
        <v>52</v>
      </c>
      <c r="E13" s="74">
        <f>'S.M. PASO 2'!Y21</f>
        <v>3</v>
      </c>
      <c r="F13" s="228"/>
      <c r="G13" s="228"/>
      <c r="H13" s="259"/>
    </row>
    <row r="14" spans="2:14" ht="20.25" customHeight="1" thickBot="1" x14ac:dyDescent="0.3">
      <c r="B14" s="227"/>
      <c r="C14" s="70">
        <v>7</v>
      </c>
      <c r="D14" s="71" t="s">
        <v>53</v>
      </c>
      <c r="E14" s="74">
        <f>'S.M. PASO 2'!Y22</f>
        <v>1</v>
      </c>
      <c r="F14" s="228"/>
      <c r="G14" s="228"/>
      <c r="H14" s="259"/>
    </row>
    <row r="15" spans="2:14" ht="20.25" customHeight="1" thickBot="1" x14ac:dyDescent="0.3">
      <c r="B15" s="225" t="s">
        <v>105</v>
      </c>
      <c r="C15" s="71">
        <v>8</v>
      </c>
      <c r="D15" s="71" t="s">
        <v>54</v>
      </c>
      <c r="E15" s="74">
        <f>'S.M. PASO 2'!Y23</f>
        <v>5</v>
      </c>
      <c r="F15" s="228">
        <f>MAX(E15:E17)</f>
        <v>5</v>
      </c>
      <c r="G15" s="228">
        <f>SDLC_Filtro_CE2!W11</f>
        <v>2</v>
      </c>
      <c r="H15" s="259">
        <f>MAX(F15:G17)</f>
        <v>5</v>
      </c>
    </row>
    <row r="16" spans="2:14" ht="20.25" customHeight="1" x14ac:dyDescent="0.25">
      <c r="B16" s="226"/>
      <c r="C16" s="68">
        <v>9</v>
      </c>
      <c r="D16" s="69" t="s">
        <v>55</v>
      </c>
      <c r="E16" s="74">
        <f>'S.M. PASO 2'!Y24</f>
        <v>5</v>
      </c>
      <c r="F16" s="228"/>
      <c r="G16" s="228"/>
      <c r="H16" s="259"/>
    </row>
    <row r="17" spans="2:8" ht="20.25" customHeight="1" thickBot="1" x14ac:dyDescent="0.3">
      <c r="B17" s="227"/>
      <c r="C17" s="70">
        <v>10</v>
      </c>
      <c r="D17" s="71" t="s">
        <v>56</v>
      </c>
      <c r="E17" s="74">
        <f>'S.M. PASO 2'!Y25</f>
        <v>5</v>
      </c>
      <c r="F17" s="228"/>
      <c r="G17" s="228"/>
      <c r="H17" s="259"/>
    </row>
    <row r="18" spans="2:8" ht="20.25" customHeight="1" x14ac:dyDescent="0.25">
      <c r="B18" s="225" t="s">
        <v>106</v>
      </c>
      <c r="C18" s="66">
        <v>11</v>
      </c>
      <c r="D18" s="67" t="s">
        <v>0</v>
      </c>
      <c r="E18" s="74">
        <f>'S.M. PASO 2'!Y26</f>
        <v>5</v>
      </c>
      <c r="F18" s="228">
        <f>MAX(E18:E20)</f>
        <v>5</v>
      </c>
      <c r="G18" s="262">
        <f>SDLC_Filtro_CE2!W12</f>
        <v>3</v>
      </c>
      <c r="H18" s="259">
        <f>MAX(F18:G20)</f>
        <v>5</v>
      </c>
    </row>
    <row r="19" spans="2:8" ht="15" customHeight="1" x14ac:dyDescent="0.25">
      <c r="B19" s="226"/>
      <c r="C19" s="68">
        <v>12</v>
      </c>
      <c r="D19" s="69" t="s">
        <v>57</v>
      </c>
      <c r="E19" s="74">
        <f>'S.M. PASO 2'!Y27</f>
        <v>4.25</v>
      </c>
      <c r="F19" s="228"/>
      <c r="G19" s="263"/>
      <c r="H19" s="259"/>
    </row>
    <row r="20" spans="2:8" ht="15.75" thickBot="1" x14ac:dyDescent="0.3">
      <c r="B20" s="227"/>
      <c r="C20" s="70">
        <v>13</v>
      </c>
      <c r="D20" s="71" t="s">
        <v>58</v>
      </c>
      <c r="E20" s="74">
        <f>'S.M. PASO 2'!Y28</f>
        <v>4.25</v>
      </c>
      <c r="F20" s="228"/>
      <c r="G20" s="264"/>
      <c r="H20" s="259"/>
    </row>
    <row r="21" spans="2:8" ht="15" customHeight="1" x14ac:dyDescent="0.25">
      <c r="B21" s="225" t="s">
        <v>107</v>
      </c>
      <c r="C21" s="66">
        <v>14</v>
      </c>
      <c r="D21" s="67" t="s">
        <v>59</v>
      </c>
      <c r="E21" s="74">
        <f>'S.M. PASO 2'!Y29</f>
        <v>4</v>
      </c>
      <c r="F21" s="228">
        <f>MAX(E21:E22)</f>
        <v>4</v>
      </c>
      <c r="G21" s="228">
        <f>SDLC_Filtro_CE2!W13</f>
        <v>0</v>
      </c>
      <c r="H21" s="259">
        <f>MAX(F21:G22)</f>
        <v>4</v>
      </c>
    </row>
    <row r="22" spans="2:8" ht="23.25" thickBot="1" x14ac:dyDescent="0.3">
      <c r="B22" s="227"/>
      <c r="C22" s="70">
        <v>15</v>
      </c>
      <c r="D22" s="71" t="s">
        <v>60</v>
      </c>
      <c r="E22" s="74">
        <f>'S.M. PASO 2'!Y30</f>
        <v>4</v>
      </c>
      <c r="F22" s="228"/>
      <c r="G22" s="228"/>
      <c r="H22" s="259"/>
    </row>
    <row r="23" spans="2:8" ht="15" customHeight="1" x14ac:dyDescent="0.25">
      <c r="B23" s="225" t="s">
        <v>108</v>
      </c>
      <c r="C23" s="66">
        <v>16</v>
      </c>
      <c r="D23" s="67" t="s">
        <v>61</v>
      </c>
      <c r="E23" s="74">
        <f>'S.M. PASO 2'!Y31</f>
        <v>1</v>
      </c>
      <c r="F23" s="228">
        <f>MAX(E23:E25)</f>
        <v>1</v>
      </c>
      <c r="G23" s="262">
        <f>SDLC_Filtro_CE2!W14</f>
        <v>0</v>
      </c>
      <c r="H23" s="259">
        <f>MAX(F23:G25)</f>
        <v>1</v>
      </c>
    </row>
    <row r="24" spans="2:8" x14ac:dyDescent="0.25">
      <c r="B24" s="226"/>
      <c r="C24" s="68">
        <v>17</v>
      </c>
      <c r="D24" s="69" t="s">
        <v>62</v>
      </c>
      <c r="E24" s="74">
        <f>'S.M. PASO 2'!Y32</f>
        <v>1</v>
      </c>
      <c r="F24" s="228"/>
      <c r="G24" s="263"/>
      <c r="H24" s="259"/>
    </row>
    <row r="25" spans="2:8" ht="15.75" thickBot="1" x14ac:dyDescent="0.3">
      <c r="B25" s="227"/>
      <c r="C25" s="70">
        <v>18</v>
      </c>
      <c r="D25" s="71" t="s">
        <v>63</v>
      </c>
      <c r="E25" s="74">
        <f>'S.M. PASO 2'!Y33</f>
        <v>1</v>
      </c>
      <c r="F25" s="228"/>
      <c r="G25" s="264"/>
      <c r="H25" s="259"/>
    </row>
    <row r="26" spans="2:8" ht="15.75" thickBot="1" x14ac:dyDescent="0.3">
      <c r="B26" s="86" t="s">
        <v>109</v>
      </c>
      <c r="C26" s="65">
        <v>19</v>
      </c>
      <c r="D26" s="55" t="s">
        <v>64</v>
      </c>
      <c r="E26" s="74">
        <f>'S.M. PASO 2'!Y34</f>
        <v>1</v>
      </c>
      <c r="F26" s="74">
        <f>E26</f>
        <v>1</v>
      </c>
      <c r="G26" s="74">
        <f>SDLC_Filtro_CE2!W15</f>
        <v>0</v>
      </c>
      <c r="H26" s="75">
        <f>MAX(F26:G26)</f>
        <v>1</v>
      </c>
    </row>
    <row r="27" spans="2:8" ht="33.75" x14ac:dyDescent="0.25">
      <c r="B27" s="225" t="s">
        <v>110</v>
      </c>
      <c r="C27" s="66">
        <v>20</v>
      </c>
      <c r="D27" s="87" t="s">
        <v>65</v>
      </c>
      <c r="E27" s="74">
        <f>'S.M. PASO 2'!Y35</f>
        <v>1</v>
      </c>
      <c r="F27" s="228">
        <f>MAX(E27:E28)</f>
        <v>1</v>
      </c>
      <c r="G27" s="228">
        <f>SDLC_Filtro_CE2!W16</f>
        <v>5</v>
      </c>
      <c r="H27" s="259">
        <f>MAX(F27:G28)</f>
        <v>5</v>
      </c>
    </row>
    <row r="28" spans="2:8" ht="15.75" customHeight="1" thickBot="1" x14ac:dyDescent="0.3">
      <c r="B28" s="227"/>
      <c r="C28" s="70">
        <v>21</v>
      </c>
      <c r="D28" s="88" t="s">
        <v>66</v>
      </c>
      <c r="E28" s="74">
        <f>'S.M. PASO 2'!Y36</f>
        <v>1</v>
      </c>
      <c r="F28" s="228"/>
      <c r="G28" s="228"/>
      <c r="H28" s="259"/>
    </row>
    <row r="29" spans="2:8" ht="15.75" customHeight="1" x14ac:dyDescent="0.25">
      <c r="B29" s="225" t="s">
        <v>111</v>
      </c>
      <c r="C29" s="66">
        <v>22</v>
      </c>
      <c r="D29" s="87" t="s">
        <v>67</v>
      </c>
      <c r="E29" s="74">
        <f>'S.M. PASO 2'!Y37</f>
        <v>3.5</v>
      </c>
      <c r="F29" s="228">
        <f>MAX(E29:E32)</f>
        <v>4</v>
      </c>
      <c r="G29" s="228">
        <f>SDLC_Filtro_CE2!W17</f>
        <v>4</v>
      </c>
      <c r="H29" s="259">
        <f>MAX(F29:G32)</f>
        <v>4</v>
      </c>
    </row>
    <row r="30" spans="2:8" ht="15.75" customHeight="1" x14ac:dyDescent="0.25">
      <c r="B30" s="226"/>
      <c r="C30" s="68">
        <v>23</v>
      </c>
      <c r="D30" s="85" t="s">
        <v>68</v>
      </c>
      <c r="E30" s="74">
        <f>'S.M. PASO 2'!Y38</f>
        <v>4</v>
      </c>
      <c r="F30" s="228"/>
      <c r="G30" s="228"/>
      <c r="H30" s="259"/>
    </row>
    <row r="31" spans="2:8" ht="15.75" customHeight="1" x14ac:dyDescent="0.25">
      <c r="B31" s="226"/>
      <c r="C31" s="68">
        <v>24</v>
      </c>
      <c r="D31" s="85" t="s">
        <v>69</v>
      </c>
      <c r="E31" s="74">
        <f>'S.M. PASO 2'!Y39</f>
        <v>3.5</v>
      </c>
      <c r="F31" s="228"/>
      <c r="G31" s="228"/>
      <c r="H31" s="259"/>
    </row>
    <row r="32" spans="2:8" ht="15.75" customHeight="1" thickBot="1" x14ac:dyDescent="0.3">
      <c r="B32" s="227"/>
      <c r="C32" s="70">
        <v>25</v>
      </c>
      <c r="D32" s="88" t="s">
        <v>70</v>
      </c>
      <c r="E32" s="74">
        <f>'S.M. PASO 2'!Y40</f>
        <v>3.5</v>
      </c>
      <c r="F32" s="228"/>
      <c r="G32" s="228"/>
      <c r="H32" s="259"/>
    </row>
    <row r="33" spans="2:8" ht="15.75" customHeight="1" x14ac:dyDescent="0.25">
      <c r="B33" s="225" t="s">
        <v>112</v>
      </c>
      <c r="C33" s="66">
        <v>26</v>
      </c>
      <c r="D33" s="87" t="s">
        <v>1</v>
      </c>
      <c r="E33" s="74">
        <f>'S.M. PASO 2'!Y41</f>
        <v>1</v>
      </c>
      <c r="F33" s="228">
        <f>MAX(E33:E35)</f>
        <v>1</v>
      </c>
      <c r="G33" s="228">
        <f>SDLC_Filtro_CE2!W18</f>
        <v>4</v>
      </c>
      <c r="H33" s="259">
        <f>MAX(F33:G35)</f>
        <v>4</v>
      </c>
    </row>
    <row r="34" spans="2:8" ht="15.75" customHeight="1" x14ac:dyDescent="0.25">
      <c r="B34" s="226"/>
      <c r="C34" s="68">
        <v>27</v>
      </c>
      <c r="D34" s="85" t="s">
        <v>71</v>
      </c>
      <c r="E34" s="74">
        <f>'S.M. PASO 2'!Y42</f>
        <v>1</v>
      </c>
      <c r="F34" s="228"/>
      <c r="G34" s="228"/>
      <c r="H34" s="259"/>
    </row>
    <row r="35" spans="2:8" ht="15.75" customHeight="1" thickBot="1" x14ac:dyDescent="0.3">
      <c r="B35" s="227"/>
      <c r="C35" s="70">
        <v>28</v>
      </c>
      <c r="D35" s="71" t="s">
        <v>72</v>
      </c>
      <c r="E35" s="74">
        <f>'S.M. PASO 2'!Y43</f>
        <v>1</v>
      </c>
      <c r="F35" s="228"/>
      <c r="G35" s="228"/>
      <c r="H35" s="259"/>
    </row>
    <row r="36" spans="2:8" ht="15.75" customHeight="1" x14ac:dyDescent="0.25">
      <c r="B36" s="225" t="s">
        <v>113</v>
      </c>
      <c r="C36" s="66">
        <v>29</v>
      </c>
      <c r="D36" s="87" t="s">
        <v>2</v>
      </c>
      <c r="E36" s="74">
        <f>'S.M. PASO 2'!Y44</f>
        <v>4</v>
      </c>
      <c r="F36" s="228">
        <f>MAX(E36:E39)</f>
        <v>4</v>
      </c>
      <c r="G36" s="228">
        <f>SDLC_Filtro_CE2!W19</f>
        <v>5</v>
      </c>
      <c r="H36" s="259">
        <f>MAX(F36:G39)</f>
        <v>5</v>
      </c>
    </row>
    <row r="37" spans="2:8" ht="15.75" customHeight="1" x14ac:dyDescent="0.25">
      <c r="B37" s="226"/>
      <c r="C37" s="68">
        <v>30</v>
      </c>
      <c r="D37" s="69" t="s">
        <v>73</v>
      </c>
      <c r="E37" s="74">
        <f>'S.M. PASO 2'!Y45</f>
        <v>4</v>
      </c>
      <c r="F37" s="228"/>
      <c r="G37" s="228"/>
      <c r="H37" s="259"/>
    </row>
    <row r="38" spans="2:8" ht="15.75" customHeight="1" x14ac:dyDescent="0.25">
      <c r="B38" s="226"/>
      <c r="C38" s="68">
        <v>31</v>
      </c>
      <c r="D38" s="85" t="s">
        <v>74</v>
      </c>
      <c r="E38" s="74">
        <f>'S.M. PASO 2'!Y46</f>
        <v>1</v>
      </c>
      <c r="F38" s="228"/>
      <c r="G38" s="228"/>
      <c r="H38" s="259"/>
    </row>
    <row r="39" spans="2:8" ht="15.75" customHeight="1" thickBot="1" x14ac:dyDescent="0.3">
      <c r="B39" s="227"/>
      <c r="C39" s="70">
        <v>32</v>
      </c>
      <c r="D39" s="88" t="s">
        <v>75</v>
      </c>
      <c r="E39" s="74">
        <f>'S.M. PASO 2'!Y47</f>
        <v>4</v>
      </c>
      <c r="F39" s="228"/>
      <c r="G39" s="228"/>
      <c r="H39" s="259"/>
    </row>
    <row r="40" spans="2:8" ht="15.75" customHeight="1" x14ac:dyDescent="0.25">
      <c r="B40" s="225" t="s">
        <v>114</v>
      </c>
      <c r="C40" s="66">
        <v>33</v>
      </c>
      <c r="D40" s="87" t="s">
        <v>76</v>
      </c>
      <c r="E40" s="74">
        <f>'S.M. PASO 2'!Y48</f>
        <v>1</v>
      </c>
      <c r="F40" s="228">
        <f>MAX(E40:E42)</f>
        <v>1</v>
      </c>
      <c r="G40" s="228">
        <f>SDLC_Filtro_CE2!W20</f>
        <v>0</v>
      </c>
      <c r="H40" s="259">
        <f>MAX(F40:G42)</f>
        <v>1</v>
      </c>
    </row>
    <row r="41" spans="2:8" ht="15.75" customHeight="1" x14ac:dyDescent="0.25">
      <c r="B41" s="226"/>
      <c r="C41" s="68">
        <v>34</v>
      </c>
      <c r="D41" s="85" t="s">
        <v>77</v>
      </c>
      <c r="E41" s="74">
        <f>'S.M. PASO 2'!Y49</f>
        <v>1</v>
      </c>
      <c r="F41" s="228"/>
      <c r="G41" s="228"/>
      <c r="H41" s="259"/>
    </row>
    <row r="42" spans="2:8" ht="15.75" customHeight="1" thickBot="1" x14ac:dyDescent="0.3">
      <c r="B42" s="226"/>
      <c r="C42" s="70">
        <v>35</v>
      </c>
      <c r="D42" s="88" t="s">
        <v>78</v>
      </c>
      <c r="E42" s="74">
        <f>'S.M. PASO 2'!Y50</f>
        <v>1</v>
      </c>
      <c r="F42" s="228"/>
      <c r="G42" s="228"/>
      <c r="H42" s="259"/>
    </row>
    <row r="43" spans="2:8" ht="15" customHeight="1" x14ac:dyDescent="0.25">
      <c r="B43" s="225" t="s">
        <v>115</v>
      </c>
      <c r="C43" s="66">
        <v>36</v>
      </c>
      <c r="D43" s="67" t="s">
        <v>79</v>
      </c>
      <c r="E43" s="74">
        <f>'S.M. PASO 2'!Y51</f>
        <v>1</v>
      </c>
      <c r="F43" s="228">
        <f>MAX(E43:E44)</f>
        <v>1</v>
      </c>
      <c r="G43" s="228">
        <f>SDLC_Filtro_CE2!W21</f>
        <v>5</v>
      </c>
      <c r="H43" s="259">
        <f>MAX(F43:G44)</f>
        <v>5</v>
      </c>
    </row>
    <row r="44" spans="2:8" ht="15.75" customHeight="1" thickBot="1" x14ac:dyDescent="0.3">
      <c r="B44" s="227"/>
      <c r="C44" s="70">
        <v>37</v>
      </c>
      <c r="D44" s="88" t="s">
        <v>80</v>
      </c>
      <c r="E44" s="74">
        <f>'S.M. PASO 2'!Y52</f>
        <v>1</v>
      </c>
      <c r="F44" s="228"/>
      <c r="G44" s="228"/>
      <c r="H44" s="259"/>
    </row>
    <row r="45" spans="2:8" ht="15" customHeight="1" x14ac:dyDescent="0.25">
      <c r="B45" s="225" t="s">
        <v>116</v>
      </c>
      <c r="C45" s="66">
        <v>38</v>
      </c>
      <c r="D45" s="67" t="s">
        <v>27</v>
      </c>
      <c r="E45" s="74">
        <f>'S.M. PASO 2'!Y53</f>
        <v>1</v>
      </c>
      <c r="F45" s="228">
        <f>MAX(E45:E46)</f>
        <v>1</v>
      </c>
      <c r="G45" s="228">
        <f>SDLC_Filtro_CE2!W22</f>
        <v>0</v>
      </c>
      <c r="H45" s="259">
        <f>MAX(F45:G46)</f>
        <v>1</v>
      </c>
    </row>
    <row r="46" spans="2:8" ht="15.75" customHeight="1" thickBot="1" x14ac:dyDescent="0.3">
      <c r="B46" s="227"/>
      <c r="C46" s="70">
        <v>39</v>
      </c>
      <c r="D46" s="71" t="s">
        <v>81</v>
      </c>
      <c r="E46" s="74">
        <f>'S.M. PASO 2'!Y54</f>
        <v>1</v>
      </c>
      <c r="F46" s="228"/>
      <c r="G46" s="228"/>
      <c r="H46" s="259"/>
    </row>
    <row r="47" spans="2:8" ht="15" customHeight="1" x14ac:dyDescent="0.25">
      <c r="B47" s="225" t="s">
        <v>117</v>
      </c>
      <c r="C47" s="66">
        <v>40</v>
      </c>
      <c r="D47" s="67" t="s">
        <v>82</v>
      </c>
      <c r="E47" s="74">
        <f>'S.M. PASO 2'!Y55</f>
        <v>1</v>
      </c>
      <c r="F47" s="228">
        <f>MAX(E47:E49)</f>
        <v>1</v>
      </c>
      <c r="G47" s="228">
        <f>SDLC_Filtro_CE2!W23</f>
        <v>5</v>
      </c>
      <c r="H47" s="259">
        <f>MAX(F47:G49)</f>
        <v>5</v>
      </c>
    </row>
    <row r="48" spans="2:8" ht="15" customHeight="1" x14ac:dyDescent="0.25">
      <c r="B48" s="226"/>
      <c r="C48" s="68">
        <v>41</v>
      </c>
      <c r="D48" s="69" t="s">
        <v>83</v>
      </c>
      <c r="E48" s="74">
        <f>'S.M. PASO 2'!Y56</f>
        <v>1</v>
      </c>
      <c r="F48" s="228"/>
      <c r="G48" s="228"/>
      <c r="H48" s="259"/>
    </row>
    <row r="49" spans="2:8" ht="15.75" customHeight="1" thickBot="1" x14ac:dyDescent="0.3">
      <c r="B49" s="227"/>
      <c r="C49" s="70">
        <v>42</v>
      </c>
      <c r="D49" s="71" t="s">
        <v>84</v>
      </c>
      <c r="E49" s="74">
        <f>'S.M. PASO 2'!Y57</f>
        <v>1</v>
      </c>
      <c r="F49" s="228"/>
      <c r="G49" s="228"/>
      <c r="H49" s="259"/>
    </row>
    <row r="50" spans="2:8" ht="15.75" customHeight="1" x14ac:dyDescent="0.25">
      <c r="B50" s="225" t="s">
        <v>118</v>
      </c>
      <c r="C50" s="66">
        <v>43</v>
      </c>
      <c r="D50" s="67" t="s">
        <v>85</v>
      </c>
      <c r="E50" s="74">
        <f>'S.M. PASO 2'!Y58</f>
        <v>1</v>
      </c>
      <c r="F50" s="228">
        <f>MAX(E50:E52)</f>
        <v>1</v>
      </c>
      <c r="G50" s="228">
        <f>SDLC_Filtro_CE2!W24</f>
        <v>0</v>
      </c>
      <c r="H50" s="259">
        <f>MAX(F50:G52)</f>
        <v>1</v>
      </c>
    </row>
    <row r="51" spans="2:8" ht="15.75" customHeight="1" x14ac:dyDescent="0.25">
      <c r="B51" s="226"/>
      <c r="C51" s="68">
        <v>44</v>
      </c>
      <c r="D51" s="69" t="s">
        <v>86</v>
      </c>
      <c r="E51" s="74">
        <f>'S.M. PASO 2'!Y59</f>
        <v>1</v>
      </c>
      <c r="F51" s="228"/>
      <c r="G51" s="228"/>
      <c r="H51" s="259"/>
    </row>
    <row r="52" spans="2:8" ht="15.75" customHeight="1" thickBot="1" x14ac:dyDescent="0.3">
      <c r="B52" s="227"/>
      <c r="C52" s="70">
        <v>45</v>
      </c>
      <c r="D52" s="71" t="s">
        <v>87</v>
      </c>
      <c r="E52" s="74">
        <f>'S.M. PASO 2'!Y60</f>
        <v>1</v>
      </c>
      <c r="F52" s="228"/>
      <c r="G52" s="228"/>
      <c r="H52" s="259"/>
    </row>
    <row r="53" spans="2:8" ht="15" customHeight="1" thickBot="1" x14ac:dyDescent="0.3">
      <c r="B53" s="225" t="s">
        <v>119</v>
      </c>
      <c r="C53" s="71">
        <v>46</v>
      </c>
      <c r="D53" s="71" t="s">
        <v>88</v>
      </c>
      <c r="E53" s="74">
        <f>'S.M. PASO 2'!Y61</f>
        <v>1</v>
      </c>
      <c r="F53" s="228">
        <f>MAX(E53:E54)</f>
        <v>1</v>
      </c>
      <c r="G53" s="228">
        <f>SDLC_Filtro_CE2!W25</f>
        <v>5</v>
      </c>
      <c r="H53" s="259">
        <f>MAX(F53:G54)</f>
        <v>5</v>
      </c>
    </row>
    <row r="54" spans="2:8" ht="15.75" customHeight="1" thickBot="1" x14ac:dyDescent="0.3">
      <c r="B54" s="227"/>
      <c r="C54" s="70">
        <v>47</v>
      </c>
      <c r="D54" s="71" t="s">
        <v>89</v>
      </c>
      <c r="E54" s="74">
        <f>'S.M. PASO 2'!Y62</f>
        <v>1</v>
      </c>
      <c r="F54" s="228"/>
      <c r="G54" s="228"/>
      <c r="H54" s="259"/>
    </row>
    <row r="55" spans="2:8" ht="33.75" x14ac:dyDescent="0.25">
      <c r="B55" s="225" t="s">
        <v>120</v>
      </c>
      <c r="C55" s="66">
        <v>48</v>
      </c>
      <c r="D55" s="67" t="s">
        <v>90</v>
      </c>
      <c r="E55" s="74">
        <f>'S.M. PASO 2'!Y63</f>
        <v>1</v>
      </c>
      <c r="F55" s="228">
        <f>MAX(E55:E56)</f>
        <v>1</v>
      </c>
      <c r="G55" s="228">
        <f>SDLC_Filtro_CE2!W26</f>
        <v>0</v>
      </c>
      <c r="H55" s="259">
        <f>MAX(F55:G56)</f>
        <v>1</v>
      </c>
    </row>
    <row r="56" spans="2:8" ht="15.75" customHeight="1" thickBot="1" x14ac:dyDescent="0.3">
      <c r="B56" s="227"/>
      <c r="C56" s="70">
        <v>49</v>
      </c>
      <c r="D56" s="71" t="s">
        <v>91</v>
      </c>
      <c r="E56" s="74">
        <f>'S.M. PASO 2'!Y64</f>
        <v>1</v>
      </c>
      <c r="F56" s="228"/>
      <c r="G56" s="228"/>
      <c r="H56" s="259"/>
    </row>
    <row r="57" spans="2:8" ht="22.5" x14ac:dyDescent="0.25">
      <c r="B57" s="225" t="s">
        <v>121</v>
      </c>
      <c r="C57" s="66">
        <v>50</v>
      </c>
      <c r="D57" s="67" t="s">
        <v>92</v>
      </c>
      <c r="E57" s="74">
        <f>'S.M. PASO 2'!Y65</f>
        <v>1</v>
      </c>
      <c r="F57" s="228">
        <f>MAX(E57:E58)</f>
        <v>1</v>
      </c>
      <c r="G57" s="228">
        <f>SDLC_Filtro_CE2!W27</f>
        <v>0</v>
      </c>
      <c r="H57" s="259">
        <f>MAX(F57:G58)</f>
        <v>1</v>
      </c>
    </row>
    <row r="58" spans="2:8" ht="23.25" thickBot="1" x14ac:dyDescent="0.3">
      <c r="B58" s="227"/>
      <c r="C58" s="70">
        <v>51</v>
      </c>
      <c r="D58" s="71" t="s">
        <v>93</v>
      </c>
      <c r="E58" s="74">
        <f>'S.M. PASO 2'!Y66</f>
        <v>1</v>
      </c>
      <c r="F58" s="228"/>
      <c r="G58" s="228"/>
      <c r="H58" s="259"/>
    </row>
    <row r="59" spans="2:8" ht="23.25" thickBot="1" x14ac:dyDescent="0.3">
      <c r="B59" s="86" t="s">
        <v>122</v>
      </c>
      <c r="C59" s="65">
        <v>52</v>
      </c>
      <c r="D59" s="55" t="s">
        <v>94</v>
      </c>
      <c r="E59" s="74">
        <f>'S.M. PASO 2'!Y67</f>
        <v>1</v>
      </c>
      <c r="F59" s="74">
        <f>E59</f>
        <v>1</v>
      </c>
      <c r="G59" s="74">
        <f>SDLC_Filtro_CE2!W28</f>
        <v>0</v>
      </c>
      <c r="H59" s="75">
        <f>MAX(F59:G59)</f>
        <v>1</v>
      </c>
    </row>
    <row r="60" spans="2:8" ht="15.75" customHeight="1" x14ac:dyDescent="0.25">
      <c r="B60" s="225" t="s">
        <v>123</v>
      </c>
      <c r="C60" s="66">
        <v>53</v>
      </c>
      <c r="D60" s="67" t="s">
        <v>95</v>
      </c>
      <c r="E60" s="74">
        <f>'S.M. PASO 2'!Y68</f>
        <v>1</v>
      </c>
      <c r="F60" s="228">
        <f>MAX(E60:E61)</f>
        <v>1</v>
      </c>
      <c r="G60" s="228">
        <f>SDLC_Filtro_CE2!W29</f>
        <v>0</v>
      </c>
      <c r="H60" s="259">
        <f>MAX(F60:G61)</f>
        <v>1</v>
      </c>
    </row>
    <row r="61" spans="2:8" ht="15.75" customHeight="1" thickBot="1" x14ac:dyDescent="0.3">
      <c r="B61" s="227"/>
      <c r="C61" s="70">
        <v>54</v>
      </c>
      <c r="D61" s="71" t="s">
        <v>96</v>
      </c>
      <c r="E61" s="74">
        <f>'S.M. PASO 2'!Y69</f>
        <v>1</v>
      </c>
      <c r="F61" s="228"/>
      <c r="G61" s="228"/>
      <c r="H61" s="259"/>
    </row>
    <row r="62" spans="2:8" ht="15.75" customHeight="1" x14ac:dyDescent="0.25">
      <c r="B62" s="225" t="s">
        <v>124</v>
      </c>
      <c r="C62" s="66">
        <v>55</v>
      </c>
      <c r="D62" s="67" t="s">
        <v>97</v>
      </c>
      <c r="E62" s="74">
        <f>'S.M. PASO 2'!Y70</f>
        <v>1</v>
      </c>
      <c r="F62" s="228">
        <f>MAX(E62:E64)</f>
        <v>1</v>
      </c>
      <c r="G62" s="228">
        <f>SDLC_Filtro_CE2!W30</f>
        <v>0</v>
      </c>
      <c r="H62" s="259">
        <f>MAX(F62:G64)</f>
        <v>1</v>
      </c>
    </row>
    <row r="63" spans="2:8" ht="15.75" customHeight="1" x14ac:dyDescent="0.25">
      <c r="B63" s="226"/>
      <c r="C63" s="68">
        <v>56</v>
      </c>
      <c r="D63" s="69" t="s">
        <v>98</v>
      </c>
      <c r="E63" s="74">
        <f>'S.M. PASO 2'!Y71</f>
        <v>1</v>
      </c>
      <c r="F63" s="228"/>
      <c r="G63" s="228"/>
      <c r="H63" s="259"/>
    </row>
    <row r="64" spans="2:8" ht="15.75" customHeight="1" thickBot="1" x14ac:dyDescent="0.3">
      <c r="B64" s="227"/>
      <c r="C64" s="70">
        <v>57</v>
      </c>
      <c r="D64" s="71" t="s">
        <v>99</v>
      </c>
      <c r="E64" s="74">
        <f>'S.M. PASO 2'!Y72</f>
        <v>1</v>
      </c>
      <c r="F64" s="228"/>
      <c r="G64" s="228"/>
      <c r="H64" s="259"/>
    </row>
    <row r="65" spans="2:8" ht="15.75" thickBot="1" x14ac:dyDescent="0.3">
      <c r="B65" s="86" t="s">
        <v>125</v>
      </c>
      <c r="C65" s="65">
        <v>58</v>
      </c>
      <c r="D65" s="55" t="s">
        <v>100</v>
      </c>
      <c r="E65" s="74">
        <f>'S.M. PASO 2'!Y73</f>
        <v>1</v>
      </c>
      <c r="F65" s="74">
        <f>E65</f>
        <v>1</v>
      </c>
      <c r="G65" s="74">
        <f>SDLC_Filtro_CE2!W31</f>
        <v>0</v>
      </c>
      <c r="H65" s="75">
        <f>MAX(F65:G65)</f>
        <v>1</v>
      </c>
    </row>
    <row r="66" spans="2:8" ht="15.75" thickBot="1" x14ac:dyDescent="0.3">
      <c r="B66" s="86" t="s">
        <v>126</v>
      </c>
      <c r="C66" s="65">
        <v>59</v>
      </c>
      <c r="D66" s="55" t="s">
        <v>101</v>
      </c>
      <c r="E66" s="74">
        <f>'S.M. PASO 2'!Y74</f>
        <v>1</v>
      </c>
      <c r="F66" s="74">
        <f>E66</f>
        <v>1</v>
      </c>
      <c r="G66" s="74">
        <f>SDLC_Filtro_CE2!W32</f>
        <v>0</v>
      </c>
      <c r="H66" s="114">
        <f t="shared" ref="H66:H68" si="0">MAX(F66:G66)</f>
        <v>1</v>
      </c>
    </row>
    <row r="67" spans="2:8" ht="15.75" thickBot="1" x14ac:dyDescent="0.3">
      <c r="B67" s="86" t="s">
        <v>127</v>
      </c>
      <c r="C67" s="65">
        <v>60</v>
      </c>
      <c r="D67" s="55" t="s">
        <v>102</v>
      </c>
      <c r="E67" s="74">
        <f>'S.M. PASO 2'!Y75</f>
        <v>1</v>
      </c>
      <c r="F67" s="74">
        <f>E67</f>
        <v>1</v>
      </c>
      <c r="G67" s="74">
        <f>SDLC_Filtro_CE2!W33</f>
        <v>0</v>
      </c>
      <c r="H67" s="114">
        <f t="shared" si="0"/>
        <v>1</v>
      </c>
    </row>
    <row r="68" spans="2:8" ht="15.75" thickBot="1" x14ac:dyDescent="0.3">
      <c r="B68" s="86" t="s">
        <v>28</v>
      </c>
      <c r="C68" s="65">
        <v>61</v>
      </c>
      <c r="D68" s="55" t="s">
        <v>28</v>
      </c>
      <c r="E68" s="74">
        <f>'S.M. PASO 2'!Y76</f>
        <v>1</v>
      </c>
      <c r="F68" s="74">
        <f>E68</f>
        <v>1</v>
      </c>
      <c r="G68" s="74">
        <f>SDLC_Filtro_CE2!W34</f>
        <v>0</v>
      </c>
      <c r="H68" s="114">
        <f t="shared" si="0"/>
        <v>1</v>
      </c>
    </row>
  </sheetData>
  <mergeCells count="81">
    <mergeCell ref="B8:B11"/>
    <mergeCell ref="B12:B14"/>
    <mergeCell ref="B15:B17"/>
    <mergeCell ref="H8:H11"/>
    <mergeCell ref="H12:H14"/>
    <mergeCell ref="H15:H17"/>
    <mergeCell ref="F15:F17"/>
    <mergeCell ref="G15:G17"/>
    <mergeCell ref="B18:B20"/>
    <mergeCell ref="B21:B22"/>
    <mergeCell ref="B23:B25"/>
    <mergeCell ref="H18:H20"/>
    <mergeCell ref="H21:H22"/>
    <mergeCell ref="H23:H25"/>
    <mergeCell ref="F23:F25"/>
    <mergeCell ref="G23:G25"/>
    <mergeCell ref="F21:F22"/>
    <mergeCell ref="G21:G22"/>
    <mergeCell ref="F18:F20"/>
    <mergeCell ref="G18:G20"/>
    <mergeCell ref="B36:B39"/>
    <mergeCell ref="B40:B42"/>
    <mergeCell ref="H36:H39"/>
    <mergeCell ref="H40:H42"/>
    <mergeCell ref="H27:H28"/>
    <mergeCell ref="H29:H32"/>
    <mergeCell ref="G29:G32"/>
    <mergeCell ref="F33:F35"/>
    <mergeCell ref="G33:G35"/>
    <mergeCell ref="B62:B64"/>
    <mergeCell ref="B57:B58"/>
    <mergeCell ref="B43:B44"/>
    <mergeCell ref="H55:H56"/>
    <mergeCell ref="H57:H58"/>
    <mergeCell ref="H60:H61"/>
    <mergeCell ref="H62:H64"/>
    <mergeCell ref="H43:H44"/>
    <mergeCell ref="H45:H46"/>
    <mergeCell ref="H47:H49"/>
    <mergeCell ref="H50:H52"/>
    <mergeCell ref="H53:H54"/>
    <mergeCell ref="F57:F58"/>
    <mergeCell ref="F60:F61"/>
    <mergeCell ref="F62:F64"/>
    <mergeCell ref="G45:G46"/>
    <mergeCell ref="B60:B61"/>
    <mergeCell ref="G47:G49"/>
    <mergeCell ref="G50:G52"/>
    <mergeCell ref="G53:G54"/>
    <mergeCell ref="B27:B28"/>
    <mergeCell ref="B29:B32"/>
    <mergeCell ref="B33:B35"/>
    <mergeCell ref="B53:B54"/>
    <mergeCell ref="B55:B56"/>
    <mergeCell ref="B45:B46"/>
    <mergeCell ref="B47:B49"/>
    <mergeCell ref="B50:B52"/>
    <mergeCell ref="F43:F44"/>
    <mergeCell ref="F27:F28"/>
    <mergeCell ref="G27:G28"/>
    <mergeCell ref="F29:F32"/>
    <mergeCell ref="F6:H6"/>
    <mergeCell ref="F8:F11"/>
    <mergeCell ref="G8:G11"/>
    <mergeCell ref="F12:F14"/>
    <mergeCell ref="G12:G14"/>
    <mergeCell ref="G43:G44"/>
    <mergeCell ref="H33:H35"/>
    <mergeCell ref="F36:F39"/>
    <mergeCell ref="G36:G39"/>
    <mergeCell ref="F40:F42"/>
    <mergeCell ref="G40:G42"/>
    <mergeCell ref="G55:G56"/>
    <mergeCell ref="G57:G58"/>
    <mergeCell ref="G60:G61"/>
    <mergeCell ref="G62:G64"/>
    <mergeCell ref="F45:F46"/>
    <mergeCell ref="F47:F49"/>
    <mergeCell ref="F50:F52"/>
    <mergeCell ref="F53:F54"/>
    <mergeCell ref="F55:F56"/>
  </mergeCells>
  <conditionalFormatting sqref="E8:E68">
    <cfRule type="colorScale" priority="59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15">
    <cfRule type="colorScale" priority="55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8 H12">
    <cfRule type="colorScale" priority="57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18">
    <cfRule type="colorScale" priority="54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23">
    <cfRule type="colorScale" priority="53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29">
    <cfRule type="colorScale" priority="52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33">
    <cfRule type="colorScale" priority="51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59">
    <cfRule type="colorScale" priority="27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36">
    <cfRule type="colorScale" priority="50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40">
    <cfRule type="colorScale" priority="49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47">
    <cfRule type="colorScale" priority="48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50">
    <cfRule type="colorScale" priority="47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62">
    <cfRule type="colorScale" priority="46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26">
    <cfRule type="colorScale" priority="45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21">
    <cfRule type="colorScale" priority="44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27">
    <cfRule type="colorScale" priority="42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43">
    <cfRule type="colorScale" priority="40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45">
    <cfRule type="colorScale" priority="38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53">
    <cfRule type="colorScale" priority="36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55">
    <cfRule type="colorScale" priority="34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57">
    <cfRule type="colorScale" priority="32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60">
    <cfRule type="colorScale" priority="30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H65:H68">
    <cfRule type="colorScale" priority="28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8:G8">
    <cfRule type="colorScale" priority="26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12:G12">
    <cfRule type="colorScale" priority="25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15">
    <cfRule type="colorScale" priority="24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18">
    <cfRule type="colorScale" priority="23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21:G21">
    <cfRule type="colorScale" priority="22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23">
    <cfRule type="colorScale" priority="21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26:G26">
    <cfRule type="colorScale" priority="20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27:G27">
    <cfRule type="colorScale" priority="19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29:G29">
    <cfRule type="colorScale" priority="18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33:G33">
    <cfRule type="colorScale" priority="17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36:G36">
    <cfRule type="colorScale" priority="16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40:G40">
    <cfRule type="colorScale" priority="15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43:G43">
    <cfRule type="colorScale" priority="14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45:G45">
    <cfRule type="colorScale" priority="13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47:G47">
    <cfRule type="colorScale" priority="12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50:G50">
    <cfRule type="colorScale" priority="11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53:G53">
    <cfRule type="colorScale" priority="10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55:G55">
    <cfRule type="colorScale" priority="9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57:G57">
    <cfRule type="colorScale" priority="8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59:G59">
    <cfRule type="colorScale" priority="7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60:G60">
    <cfRule type="colorScale" priority="6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62:G62">
    <cfRule type="colorScale" priority="5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F65:G68">
    <cfRule type="colorScale" priority="4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G15">
    <cfRule type="colorScale" priority="3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G18">
    <cfRule type="colorScale" priority="2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conditionalFormatting sqref="G23">
    <cfRule type="colorScale" priority="1">
      <colorScale>
        <cfvo type="num" val="1"/>
        <cfvo type="num" val="3"/>
        <cfvo type="num" val="5"/>
        <color rgb="FF92D050"/>
        <color rgb="FFFFFF00"/>
        <color rgb="FFFF0000"/>
      </colorScale>
    </cfRule>
  </conditionalFormatting>
  <pageMargins left="0.25" right="0.25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INTRODUCCIÓN</vt:lpstr>
      <vt:lpstr>S.M.- PASO 1 (requiere input)</vt:lpstr>
      <vt:lpstr>S.M. PASO 2</vt:lpstr>
      <vt:lpstr>S.M. PASO 3</vt:lpstr>
      <vt:lpstr>SDLC_Filtro_CE2</vt:lpstr>
      <vt:lpstr>RESULTADO FINAL</vt:lpstr>
      <vt:lpstr>INTRODUCCIÓN!Área_de_impresión</vt:lpstr>
      <vt:lpstr>'RESULTADO FINAL'!Área_de_impresión</vt:lpstr>
      <vt:lpstr>'S.M.- PASO 1 (requiere input)'!Área_de_impresión</vt:lpstr>
      <vt:lpstr>'S.M. PASO 2'!Área_de_impresión</vt:lpstr>
      <vt:lpstr>'S.M. PASO 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Iñigo Aizpuru de Llanos</dc:creator>
  <cp:lastModifiedBy>Amez Garcia, Sara</cp:lastModifiedBy>
  <cp:lastPrinted>2015-04-15T11:52:32Z</cp:lastPrinted>
  <dcterms:created xsi:type="dcterms:W3CDTF">2013-10-31T00:17:50Z</dcterms:created>
  <dcterms:modified xsi:type="dcterms:W3CDTF">2016-01-14T13:47:47Z</dcterms:modified>
</cp:coreProperties>
</file>